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Foll\Desktop\"/>
    </mc:Choice>
  </mc:AlternateContent>
  <xr:revisionPtr revIDLastSave="0" documentId="8_{C39B39D2-F493-44EF-BA41-EDEB2CF83555}" xr6:coauthVersionLast="46" xr6:coauthVersionMax="46" xr10:uidLastSave="{00000000-0000-0000-0000-000000000000}"/>
  <bookViews>
    <workbookView xWindow="-120" yWindow="-120" windowWidth="29040" windowHeight="15840" xr2:uid="{DF2993DE-8E5F-4945-B842-127F8F80F79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1" i="1" l="1"/>
  <c r="G91" i="1"/>
  <c r="F91" i="1"/>
  <c r="E91" i="1"/>
  <c r="D91" i="1"/>
  <c r="F90" i="1"/>
  <c r="F89" i="1"/>
  <c r="H81" i="1"/>
  <c r="H84" i="1" s="1"/>
  <c r="G81" i="1"/>
  <c r="G84" i="1" s="1"/>
  <c r="E81" i="1"/>
  <c r="E84" i="1" s="1"/>
  <c r="D81" i="1"/>
  <c r="F81" i="1" s="1"/>
  <c r="F84" i="1" s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H53" i="1"/>
  <c r="G53" i="1"/>
  <c r="F53" i="1"/>
  <c r="E53" i="1"/>
  <c r="D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H29" i="1"/>
  <c r="H32" i="1" s="1"/>
  <c r="G29" i="1"/>
  <c r="G32" i="1" s="1"/>
  <c r="E29" i="1"/>
  <c r="D29" i="1"/>
  <c r="D32" i="1" s="1"/>
  <c r="F28" i="1"/>
  <c r="F27" i="1"/>
  <c r="F26" i="1"/>
  <c r="F25" i="1"/>
  <c r="F24" i="1"/>
  <c r="H22" i="1"/>
  <c r="G22" i="1"/>
  <c r="E22" i="1"/>
  <c r="D22" i="1"/>
  <c r="F22" i="1" s="1"/>
  <c r="F21" i="1"/>
  <c r="F20" i="1"/>
  <c r="F19" i="1"/>
  <c r="F18" i="1"/>
  <c r="H16" i="1"/>
  <c r="G16" i="1"/>
  <c r="E16" i="1"/>
  <c r="E32" i="1" s="1"/>
  <c r="E87" i="1" s="1"/>
  <c r="D16" i="1"/>
  <c r="F16" i="1" s="1"/>
  <c r="F15" i="1"/>
  <c r="F14" i="1"/>
  <c r="F13" i="1"/>
  <c r="F12" i="1"/>
  <c r="F11" i="1"/>
  <c r="B6" i="1"/>
  <c r="F32" i="1" l="1"/>
  <c r="F87" i="1" s="1"/>
  <c r="G87" i="1"/>
  <c r="G93" i="1" s="1"/>
  <c r="H87" i="1"/>
  <c r="H93" i="1" s="1"/>
  <c r="E93" i="1"/>
  <c r="F93" i="1"/>
  <c r="D84" i="1"/>
  <c r="D87" i="1" s="1"/>
  <c r="D93" i="1" s="1"/>
  <c r="F29" i="1"/>
</calcChain>
</file>

<file path=xl/sharedStrings.xml><?xml version="1.0" encoding="utf-8"?>
<sst xmlns="http://schemas.openxmlformats.org/spreadsheetml/2006/main" count="86" uniqueCount="82">
  <si>
    <t>Norges Bondelag</t>
  </si>
  <si>
    <t>Dato:</t>
  </si>
  <si>
    <t>Hittil i år</t>
  </si>
  <si>
    <t>Årets</t>
  </si>
  <si>
    <t>Avvik</t>
  </si>
  <si>
    <t>Hittil i fjor</t>
  </si>
  <si>
    <t>Fjorårets</t>
  </si>
  <si>
    <t>Regnskap</t>
  </si>
  <si>
    <t>Budsjett</t>
  </si>
  <si>
    <t>Salgsinntekter avgiftspliktig</t>
  </si>
  <si>
    <t>Annonser</t>
  </si>
  <si>
    <t>Andre avgiftsfrie inntekter</t>
  </si>
  <si>
    <t xml:space="preserve">Kurs- og deltakerinntekter </t>
  </si>
  <si>
    <t>Deltager.no - Bruttoinntekter - kurs/konferanser</t>
  </si>
  <si>
    <t>Salgsinntekter</t>
  </si>
  <si>
    <t>Off.tilskudd - stat/fylke/kommune</t>
  </si>
  <si>
    <t>Ovf. til/fra neste/forrige år</t>
  </si>
  <si>
    <t>Andre tilskudd</t>
  </si>
  <si>
    <t>Andre inntekter</t>
  </si>
  <si>
    <t>Rammetilskudd</t>
  </si>
  <si>
    <t>Fylkesleder</t>
  </si>
  <si>
    <t>Opplæring tillitsvalgte</t>
  </si>
  <si>
    <t>Støtte Aktive lokallag</t>
  </si>
  <si>
    <t xml:space="preserve">Intern fordeling </t>
  </si>
  <si>
    <t>Sentrale bevilgninger</t>
  </si>
  <si>
    <t>Sum inntekter</t>
  </si>
  <si>
    <t>Lønn fast ansatte</t>
  </si>
  <si>
    <t>Timelønn</t>
  </si>
  <si>
    <t>Avsetning feriepenger</t>
  </si>
  <si>
    <t>Telefongodtgjørelse</t>
  </si>
  <si>
    <t>Bompenger/Trekkpl.reiser</t>
  </si>
  <si>
    <t>Fordel Gr.livsforsikring</t>
  </si>
  <si>
    <t>Motkonto fordel Gr.liv 5270</t>
  </si>
  <si>
    <t>Trekkpliktig kostgodtgjørelse</t>
  </si>
  <si>
    <t>Møtegodtgjørelse/daggodtgj.</t>
  </si>
  <si>
    <t>Fast godtgj.honorar till.valgt</t>
  </si>
  <si>
    <t>Arbeidsgiveravgift</t>
  </si>
  <si>
    <t>Arbeidsgiveravg.av feriepenger</t>
  </si>
  <si>
    <t>AFP</t>
  </si>
  <si>
    <t>Innskuddspensjon</t>
  </si>
  <si>
    <t>Gruppelivsforsikring</t>
  </si>
  <si>
    <t>Bedriftslegeordningen</t>
  </si>
  <si>
    <t>Kurs, seminar</t>
  </si>
  <si>
    <t>Andre personalkostnader</t>
  </si>
  <si>
    <t>Lønn og godtgjørelser</t>
  </si>
  <si>
    <t>Kjøp av IT-utstyr</t>
  </si>
  <si>
    <t>Kjøp av inventar</t>
  </si>
  <si>
    <t>Kjøp av andre driftsmidler</t>
  </si>
  <si>
    <t>Honorar/Foredrag</t>
  </si>
  <si>
    <t>Konsulenthonorar</t>
  </si>
  <si>
    <t>Andre fremmede tjenester</t>
  </si>
  <si>
    <t>Kontorrekvisita</t>
  </si>
  <si>
    <t>Trykkekostnader eksternt</t>
  </si>
  <si>
    <t>Kopiering/Utskrift internt</t>
  </si>
  <si>
    <t>Telefoni (Mobil og fast)</t>
  </si>
  <si>
    <t>Porto</t>
  </si>
  <si>
    <t>Bilgodtgjørelse oppg.pliktig</t>
  </si>
  <si>
    <t>Flybilletter</t>
  </si>
  <si>
    <t>Reisekostnader</t>
  </si>
  <si>
    <t>Diett m/overnatt. oppg.pliktig</t>
  </si>
  <si>
    <t>Annen godtgj./repr. ikke pl.</t>
  </si>
  <si>
    <t>Møtekostnader</t>
  </si>
  <si>
    <t>Annonser,kunngjøringer</t>
  </si>
  <si>
    <t>Deltakerkostnad på møter/kurs-/konferanser mm</t>
  </si>
  <si>
    <t>Markedsmateriell</t>
  </si>
  <si>
    <t xml:space="preserve">Kontingenter </t>
  </si>
  <si>
    <t>Gaver</t>
  </si>
  <si>
    <t>Aktivitetsavh. utbetaling/aktivitet lokallag</t>
  </si>
  <si>
    <t>Støtte til diverse eksterne org. m.m.</t>
  </si>
  <si>
    <t>Bank og kortgebyr</t>
  </si>
  <si>
    <t>Andre kostnader</t>
  </si>
  <si>
    <t>Sum kostnader</t>
  </si>
  <si>
    <t>Driftsresultat</t>
  </si>
  <si>
    <t>Renteinntekter</t>
  </si>
  <si>
    <t>Andre finansinntekter</t>
  </si>
  <si>
    <t>Finansresultat</t>
  </si>
  <si>
    <t>Resultat</t>
  </si>
  <si>
    <t>Trøndelag Bondelag</t>
  </si>
  <si>
    <t>Note 1</t>
  </si>
  <si>
    <t>Note 2</t>
  </si>
  <si>
    <t>Note 3</t>
  </si>
  <si>
    <t>Note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</si>
</sst>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rgb="FF594A25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97322"/>
        <bgColor indexed="64"/>
      </patternFill>
    </fill>
    <fill>
      <patternFill patternType="solid">
        <fgColor rgb="FFFFDC00"/>
        <bgColor indexed="64"/>
      </patternFill>
    </fill>
    <fill>
      <patternFill patternType="solid">
        <fgColor rgb="FF00AD6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2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2" fontId="2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2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3" fontId="0" fillId="0" borderId="0" xfId="1" applyNumberFormat="1" applyFont="1" applyAlignment="1">
      <alignment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horizontal="left" vertical="center"/>
    </xf>
    <xf numFmtId="2" fontId="2" fillId="3" borderId="0" xfId="0" applyNumberFormat="1" applyFont="1" applyFill="1" applyAlignment="1">
      <alignment vertical="center"/>
    </xf>
    <xf numFmtId="2" fontId="2" fillId="3" borderId="0" xfId="0" applyNumberFormat="1" applyFont="1" applyFill="1" applyAlignment="1">
      <alignment horizontal="left" vertical="center"/>
    </xf>
    <xf numFmtId="3" fontId="5" fillId="3" borderId="0" xfId="1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left" vertical="center"/>
    </xf>
    <xf numFmtId="3" fontId="6" fillId="0" borderId="0" xfId="1" applyNumberFormat="1" applyFont="1" applyAlignment="1">
      <alignment vertical="center"/>
    </xf>
    <xf numFmtId="2" fontId="6" fillId="4" borderId="0" xfId="0" applyNumberFormat="1" applyFont="1" applyFill="1" applyAlignment="1">
      <alignment vertical="center"/>
    </xf>
    <xf numFmtId="1" fontId="6" fillId="4" borderId="0" xfId="0" applyNumberFormat="1" applyFont="1" applyFill="1" applyAlignment="1">
      <alignment horizontal="left" vertical="center"/>
    </xf>
    <xf numFmtId="3" fontId="6" fillId="4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2" fillId="3" borderId="0" xfId="1" applyNumberFormat="1" applyFont="1" applyFill="1" applyAlignment="1">
      <alignment vertical="center"/>
    </xf>
    <xf numFmtId="2" fontId="6" fillId="0" borderId="0" xfId="0" applyNumberFormat="1" applyFont="1" applyAlignment="1">
      <alignment horizontal="left" vertical="center"/>
    </xf>
    <xf numFmtId="2" fontId="6" fillId="4" borderId="0" xfId="0" applyNumberFormat="1" applyFont="1" applyFill="1" applyAlignment="1">
      <alignment horizontal="left" vertical="center"/>
    </xf>
    <xf numFmtId="3" fontId="2" fillId="3" borderId="0" xfId="0" applyNumberFormat="1" applyFont="1" applyFill="1" applyAlignment="1">
      <alignment vertical="center"/>
    </xf>
    <xf numFmtId="0" fontId="0" fillId="5" borderId="0" xfId="0" applyFill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7DC78-9BED-4A0F-A92B-21A2E34BE5B0}">
  <dimension ref="A2:I94"/>
  <sheetViews>
    <sheetView tabSelected="1" workbookViewId="0">
      <selection activeCell="I93" sqref="I93"/>
    </sheetView>
  </sheetViews>
  <sheetFormatPr baseColWidth="10" defaultRowHeight="15" outlineLevelCol="1" x14ac:dyDescent="0.25"/>
  <cols>
    <col min="1" max="1" width="1.140625" style="9" customWidth="1"/>
    <col min="2" max="2" width="4.85546875" style="14" customWidth="1"/>
    <col min="3" max="3" width="30.140625" style="9" customWidth="1"/>
    <col min="4" max="4" width="10.85546875" style="12" customWidth="1"/>
    <col min="5" max="5" width="10.85546875" style="13" customWidth="1"/>
    <col min="6" max="6" width="10.85546875" style="13" customWidth="1" outlineLevel="1"/>
    <col min="7" max="8" width="10.85546875" style="13" customWidth="1"/>
  </cols>
  <sheetData>
    <row r="2" spans="1:8" ht="26.25" x14ac:dyDescent="0.25">
      <c r="A2" s="1"/>
      <c r="B2" s="2" t="s">
        <v>0</v>
      </c>
      <c r="C2" s="1"/>
      <c r="D2" s="3"/>
      <c r="E2" s="4"/>
      <c r="F2" s="4"/>
      <c r="G2" s="4"/>
      <c r="H2" s="4"/>
    </row>
    <row r="3" spans="1:8" ht="26.25" x14ac:dyDescent="0.25">
      <c r="A3" s="1"/>
      <c r="B3" s="5" t="s">
        <v>77</v>
      </c>
      <c r="C3" s="1"/>
      <c r="D3" s="3"/>
      <c r="E3" s="4"/>
      <c r="F3" s="4"/>
      <c r="G3" s="4"/>
      <c r="H3" s="4"/>
    </row>
    <row r="4" spans="1:8" ht="26.25" x14ac:dyDescent="0.25">
      <c r="A4" s="6"/>
      <c r="B4" s="7"/>
      <c r="C4" s="6"/>
      <c r="D4" s="3"/>
      <c r="E4" s="4"/>
      <c r="F4" s="4"/>
      <c r="G4" s="4"/>
      <c r="H4" s="4"/>
    </row>
    <row r="5" spans="1:8" ht="26.25" x14ac:dyDescent="0.25">
      <c r="A5" s="1"/>
      <c r="B5" s="5"/>
      <c r="C5" s="1"/>
      <c r="D5" s="3"/>
      <c r="E5" s="4"/>
      <c r="F5" s="4"/>
      <c r="G5" s="4"/>
      <c r="H5" s="4"/>
    </row>
    <row r="6" spans="1:8" x14ac:dyDescent="0.25">
      <c r="A6" s="1"/>
      <c r="B6" s="8" t="str">
        <f>"Periode:  "&amp;"202012"</f>
        <v>Periode:  202012</v>
      </c>
      <c r="C6" s="1"/>
      <c r="D6" s="3"/>
      <c r="E6" s="4"/>
      <c r="F6" s="4"/>
      <c r="G6" s="4"/>
      <c r="H6" s="4"/>
    </row>
    <row r="7" spans="1:8" x14ac:dyDescent="0.25">
      <c r="B7" s="10" t="s">
        <v>1</v>
      </c>
      <c r="C7" s="11">
        <v>44230</v>
      </c>
    </row>
    <row r="9" spans="1:8" x14ac:dyDescent="0.25">
      <c r="A9" s="15"/>
      <c r="B9" s="16"/>
      <c r="C9" s="15"/>
      <c r="D9" s="17" t="s">
        <v>2</v>
      </c>
      <c r="E9" s="18" t="s">
        <v>3</v>
      </c>
      <c r="F9" s="18" t="s">
        <v>4</v>
      </c>
      <c r="G9" s="18" t="s">
        <v>5</v>
      </c>
      <c r="H9" s="18" t="s">
        <v>6</v>
      </c>
    </row>
    <row r="10" spans="1:8" x14ac:dyDescent="0.25">
      <c r="A10" s="15"/>
      <c r="B10" s="16"/>
      <c r="C10" s="15"/>
      <c r="D10" s="17" t="s">
        <v>7</v>
      </c>
      <c r="E10" s="18" t="s">
        <v>8</v>
      </c>
      <c r="F10" s="18"/>
      <c r="G10" s="18" t="s">
        <v>7</v>
      </c>
      <c r="H10" s="18" t="s">
        <v>7</v>
      </c>
    </row>
    <row r="11" spans="1:8" x14ac:dyDescent="0.25">
      <c r="A11" s="1"/>
      <c r="B11" s="19">
        <v>3000</v>
      </c>
      <c r="C11" s="1" t="s">
        <v>9</v>
      </c>
      <c r="D11" s="3"/>
      <c r="E11" s="3"/>
      <c r="F11" s="3">
        <f t="shared" ref="F11:F15" si="0">IFERROR(D11-E11, "-")</f>
        <v>0</v>
      </c>
      <c r="G11" s="3">
        <v>-5265</v>
      </c>
      <c r="H11" s="3">
        <v>-5265</v>
      </c>
    </row>
    <row r="12" spans="1:8" x14ac:dyDescent="0.25">
      <c r="A12" s="1"/>
      <c r="B12" s="19">
        <v>3082</v>
      </c>
      <c r="C12" s="1" t="s">
        <v>10</v>
      </c>
      <c r="D12" s="3">
        <v>-7700</v>
      </c>
      <c r="E12" s="3"/>
      <c r="F12" s="3">
        <f t="shared" si="0"/>
        <v>-7700</v>
      </c>
      <c r="G12" s="3">
        <v>-6400</v>
      </c>
      <c r="H12" s="3">
        <v>-6400</v>
      </c>
    </row>
    <row r="13" spans="1:8" x14ac:dyDescent="0.25">
      <c r="A13" s="1"/>
      <c r="B13" s="19">
        <v>3190</v>
      </c>
      <c r="C13" s="1" t="s">
        <v>11</v>
      </c>
      <c r="D13" s="3">
        <v>-9632.5</v>
      </c>
      <c r="E13" s="3"/>
      <c r="F13" s="3">
        <f t="shared" si="0"/>
        <v>-9632.5</v>
      </c>
      <c r="G13" s="3"/>
      <c r="H13" s="3"/>
    </row>
    <row r="14" spans="1:8" x14ac:dyDescent="0.25">
      <c r="A14" s="1"/>
      <c r="B14" s="19">
        <v>3210</v>
      </c>
      <c r="C14" s="1" t="s">
        <v>12</v>
      </c>
      <c r="D14" s="3"/>
      <c r="E14" s="3"/>
      <c r="F14" s="3">
        <f t="shared" si="0"/>
        <v>0</v>
      </c>
      <c r="G14" s="3">
        <v>-3892</v>
      </c>
      <c r="H14" s="3">
        <v>-3892</v>
      </c>
    </row>
    <row r="15" spans="1:8" x14ac:dyDescent="0.25">
      <c r="A15" s="1"/>
      <c r="B15" s="19">
        <v>3220</v>
      </c>
      <c r="C15" s="1" t="s">
        <v>13</v>
      </c>
      <c r="D15" s="3"/>
      <c r="E15" s="3"/>
      <c r="F15" s="3">
        <f t="shared" si="0"/>
        <v>0</v>
      </c>
      <c r="G15" s="3">
        <v>-7800</v>
      </c>
      <c r="H15" s="3">
        <v>-7800</v>
      </c>
    </row>
    <row r="16" spans="1:8" x14ac:dyDescent="0.25">
      <c r="A16" s="20"/>
      <c r="B16" s="21" t="s">
        <v>14</v>
      </c>
      <c r="C16" s="20"/>
      <c r="D16" s="22">
        <f t="shared" ref="D16:E16" si="1">SUM(D11:D15)</f>
        <v>-17332.5</v>
      </c>
      <c r="E16" s="22">
        <f t="shared" si="1"/>
        <v>0</v>
      </c>
      <c r="F16" s="22">
        <f>IFERROR(D16-E16, "-")</f>
        <v>-17332.5</v>
      </c>
      <c r="G16" s="22">
        <f t="shared" ref="G16:H16" si="2">SUM(G11:G15)</f>
        <v>-23357</v>
      </c>
      <c r="H16" s="22">
        <f t="shared" si="2"/>
        <v>-23357</v>
      </c>
    </row>
    <row r="17" spans="1:9" x14ac:dyDescent="0.25">
      <c r="A17" s="23"/>
      <c r="B17" s="24"/>
      <c r="C17" s="23"/>
      <c r="D17" s="25"/>
      <c r="E17" s="25"/>
      <c r="F17" s="25"/>
      <c r="G17" s="25"/>
      <c r="H17" s="25"/>
    </row>
    <row r="18" spans="1:9" x14ac:dyDescent="0.25">
      <c r="A18" s="1"/>
      <c r="B18" s="19">
        <v>3450</v>
      </c>
      <c r="C18" s="1" t="s">
        <v>15</v>
      </c>
      <c r="D18" s="3">
        <v>-124041.81</v>
      </c>
      <c r="E18" s="3"/>
      <c r="F18" s="3">
        <f t="shared" ref="F18:F21" si="3">IFERROR(D18-E18, "-")</f>
        <v>-124041.81</v>
      </c>
      <c r="G18" s="3">
        <v>-66030</v>
      </c>
      <c r="H18" s="3">
        <v>-66030</v>
      </c>
    </row>
    <row r="19" spans="1:9" x14ac:dyDescent="0.25">
      <c r="A19" s="1"/>
      <c r="B19" s="19">
        <v>3451</v>
      </c>
      <c r="C19" s="1" t="s">
        <v>16</v>
      </c>
      <c r="D19" s="3">
        <v>-685082.27</v>
      </c>
      <c r="E19" s="3"/>
      <c r="F19" s="3">
        <f t="shared" si="3"/>
        <v>-685082.27</v>
      </c>
      <c r="G19" s="3">
        <v>-343430.89</v>
      </c>
      <c r="H19" s="3">
        <v>-343430.89</v>
      </c>
    </row>
    <row r="20" spans="1:9" x14ac:dyDescent="0.25">
      <c r="A20" s="1"/>
      <c r="B20" s="19">
        <v>3920</v>
      </c>
      <c r="C20" s="1" t="s">
        <v>17</v>
      </c>
      <c r="D20" s="3"/>
      <c r="E20" s="3"/>
      <c r="F20" s="3">
        <f t="shared" si="3"/>
        <v>0</v>
      </c>
      <c r="G20" s="3">
        <v>-50000</v>
      </c>
      <c r="H20" s="3">
        <v>-50000</v>
      </c>
    </row>
    <row r="21" spans="1:9" x14ac:dyDescent="0.25">
      <c r="A21" s="1"/>
      <c r="B21" s="19">
        <v>3940</v>
      </c>
      <c r="C21" s="1" t="s">
        <v>18</v>
      </c>
      <c r="D21" s="3">
        <v>0</v>
      </c>
      <c r="E21" s="3"/>
      <c r="F21" s="3">
        <f t="shared" si="3"/>
        <v>0</v>
      </c>
      <c r="G21" s="3">
        <v>-53.76</v>
      </c>
      <c r="H21" s="3">
        <v>-53.76</v>
      </c>
    </row>
    <row r="22" spans="1:9" x14ac:dyDescent="0.25">
      <c r="A22" s="20"/>
      <c r="B22" s="21" t="s">
        <v>18</v>
      </c>
      <c r="C22" s="20"/>
      <c r="D22" s="22">
        <f t="shared" ref="D22:E22" si="4">SUM(D18:D21)</f>
        <v>-809124.08000000007</v>
      </c>
      <c r="E22" s="22">
        <f t="shared" si="4"/>
        <v>0</v>
      </c>
      <c r="F22" s="22">
        <f>IFERROR(D22-E22, "-")</f>
        <v>-809124.08000000007</v>
      </c>
      <c r="G22" s="22">
        <f t="shared" ref="G22:H22" si="5">SUM(G18:G21)</f>
        <v>-459514.65</v>
      </c>
      <c r="H22" s="22">
        <f t="shared" si="5"/>
        <v>-459514.65</v>
      </c>
      <c r="I22" s="31" t="s">
        <v>78</v>
      </c>
    </row>
    <row r="23" spans="1:9" x14ac:dyDescent="0.25">
      <c r="A23" s="23"/>
      <c r="B23" s="24"/>
      <c r="C23" s="23"/>
      <c r="D23" s="25"/>
      <c r="E23" s="25"/>
      <c r="F23" s="25"/>
      <c r="G23" s="25"/>
      <c r="H23" s="25"/>
    </row>
    <row r="24" spans="1:9" x14ac:dyDescent="0.25">
      <c r="A24" s="1"/>
      <c r="B24" s="19">
        <v>3990</v>
      </c>
      <c r="C24" s="1" t="s">
        <v>19</v>
      </c>
      <c r="D24" s="3">
        <v>-2451000</v>
      </c>
      <c r="E24" s="3">
        <v>-2454000</v>
      </c>
      <c r="F24" s="3">
        <f t="shared" ref="F24:F28" si="6">IFERROR(D24-E24, "-")</f>
        <v>3000</v>
      </c>
      <c r="G24" s="3">
        <v>-761000</v>
      </c>
      <c r="H24" s="3">
        <v>-761000</v>
      </c>
    </row>
    <row r="25" spans="1:9" x14ac:dyDescent="0.25">
      <c r="A25" s="1"/>
      <c r="B25" s="19">
        <v>3991</v>
      </c>
      <c r="C25" s="1" t="s">
        <v>20</v>
      </c>
      <c r="D25" s="3"/>
      <c r="E25" s="3"/>
      <c r="F25" s="3">
        <f t="shared" si="6"/>
        <v>0</v>
      </c>
      <c r="G25" s="3">
        <v>-322000</v>
      </c>
      <c r="H25" s="3">
        <v>-322000</v>
      </c>
    </row>
    <row r="26" spans="1:9" x14ac:dyDescent="0.25">
      <c r="A26" s="1"/>
      <c r="B26" s="19">
        <v>3992</v>
      </c>
      <c r="C26" s="1" t="s">
        <v>21</v>
      </c>
      <c r="D26" s="3"/>
      <c r="E26" s="3"/>
      <c r="F26" s="3">
        <f t="shared" si="6"/>
        <v>0</v>
      </c>
      <c r="G26" s="3">
        <v>-114000</v>
      </c>
      <c r="H26" s="3">
        <v>-114000</v>
      </c>
    </row>
    <row r="27" spans="1:9" x14ac:dyDescent="0.25">
      <c r="A27" s="1"/>
      <c r="B27" s="19">
        <v>3993</v>
      </c>
      <c r="C27" s="1" t="s">
        <v>22</v>
      </c>
      <c r="D27" s="3">
        <v>-682223</v>
      </c>
      <c r="E27" s="3"/>
      <c r="F27" s="3">
        <f t="shared" si="6"/>
        <v>-682223</v>
      </c>
      <c r="G27" s="3">
        <v>-305441</v>
      </c>
      <c r="H27" s="3">
        <v>-305441</v>
      </c>
    </row>
    <row r="28" spans="1:9" x14ac:dyDescent="0.25">
      <c r="A28" s="1"/>
      <c r="B28" s="19">
        <v>3995</v>
      </c>
      <c r="C28" s="1" t="s">
        <v>23</v>
      </c>
      <c r="D28" s="3"/>
      <c r="E28" s="3"/>
      <c r="F28" s="3">
        <f t="shared" si="6"/>
        <v>0</v>
      </c>
      <c r="G28" s="3">
        <v>-8004.5</v>
      </c>
      <c r="H28" s="3">
        <v>-8004.5</v>
      </c>
    </row>
    <row r="29" spans="1:9" x14ac:dyDescent="0.25">
      <c r="A29" s="20"/>
      <c r="B29" s="21" t="s">
        <v>24</v>
      </c>
      <c r="C29" s="20"/>
      <c r="D29" s="22">
        <f t="shared" ref="D29:E29" si="7">SUM(D24:D28)</f>
        <v>-3133223</v>
      </c>
      <c r="E29" s="22">
        <f t="shared" si="7"/>
        <v>-2454000</v>
      </c>
      <c r="F29" s="22">
        <f>IFERROR(D29-E29, "-")</f>
        <v>-679223</v>
      </c>
      <c r="G29" s="22">
        <f t="shared" ref="G29:H29" si="8">SUM(G24:G28)</f>
        <v>-1510445.5</v>
      </c>
      <c r="H29" s="22">
        <f t="shared" si="8"/>
        <v>-1510445.5</v>
      </c>
      <c r="I29" s="31" t="s">
        <v>79</v>
      </c>
    </row>
    <row r="30" spans="1:9" x14ac:dyDescent="0.25">
      <c r="A30" s="23"/>
      <c r="B30" s="24"/>
      <c r="C30" s="23"/>
      <c r="D30" s="25"/>
      <c r="E30" s="25"/>
      <c r="F30" s="25"/>
      <c r="G30" s="25"/>
      <c r="H30" s="25"/>
    </row>
    <row r="31" spans="1:9" x14ac:dyDescent="0.25">
      <c r="A31" s="1"/>
      <c r="B31" s="19"/>
      <c r="C31" s="1"/>
      <c r="D31" s="26"/>
      <c r="E31" s="26"/>
      <c r="F31" s="26"/>
      <c r="G31" s="26"/>
      <c r="H31" s="26"/>
    </row>
    <row r="32" spans="1:9" x14ac:dyDescent="0.25">
      <c r="A32" s="20"/>
      <c r="B32" s="21" t="s">
        <v>25</v>
      </c>
      <c r="C32" s="20"/>
      <c r="D32" s="22">
        <f t="shared" ref="D32:E32" si="9">SUM(D29,D22,D16)</f>
        <v>-3959679.58</v>
      </c>
      <c r="E32" s="22">
        <f t="shared" si="9"/>
        <v>-2454000</v>
      </c>
      <c r="F32" s="22">
        <f>IFERROR(D32-E32, "-")</f>
        <v>-1505679.58</v>
      </c>
      <c r="G32" s="22">
        <f t="shared" ref="G32:H32" si="10">SUM(G29,G22,G16)</f>
        <v>-1993317.15</v>
      </c>
      <c r="H32" s="22">
        <f t="shared" si="10"/>
        <v>-1993317.15</v>
      </c>
    </row>
    <row r="33" spans="1:8" x14ac:dyDescent="0.25">
      <c r="A33" s="15"/>
      <c r="B33" s="16"/>
      <c r="C33" s="15"/>
      <c r="D33" s="27"/>
      <c r="E33" s="27"/>
      <c r="F33" s="27"/>
      <c r="G33" s="27"/>
      <c r="H33" s="27"/>
    </row>
    <row r="34" spans="1:8" x14ac:dyDescent="0.25">
      <c r="A34" s="1"/>
      <c r="B34" s="10"/>
      <c r="C34" s="1"/>
      <c r="D34" s="26"/>
      <c r="E34" s="26"/>
      <c r="F34" s="26"/>
      <c r="G34" s="26"/>
      <c r="H34" s="26"/>
    </row>
    <row r="35" spans="1:8" x14ac:dyDescent="0.25">
      <c r="A35" s="1"/>
      <c r="B35" s="19">
        <v>5010</v>
      </c>
      <c r="C35" s="1" t="s">
        <v>26</v>
      </c>
      <c r="D35" s="3">
        <v>426545.91999999998</v>
      </c>
      <c r="E35" s="3"/>
      <c r="F35" s="3">
        <f t="shared" ref="F35:F52" si="11">IFERROR(D35-E35, "-")</f>
        <v>426545.91999999998</v>
      </c>
      <c r="G35" s="3">
        <v>196158.28</v>
      </c>
      <c r="H35" s="3">
        <v>196158.28</v>
      </c>
    </row>
    <row r="36" spans="1:8" x14ac:dyDescent="0.25">
      <c r="A36" s="1"/>
      <c r="B36" s="19">
        <v>5020</v>
      </c>
      <c r="C36" s="1" t="s">
        <v>27</v>
      </c>
      <c r="D36" s="3">
        <v>27026.44</v>
      </c>
      <c r="E36" s="3"/>
      <c r="F36" s="3">
        <f t="shared" si="11"/>
        <v>27026.44</v>
      </c>
      <c r="G36" s="3"/>
      <c r="H36" s="3"/>
    </row>
    <row r="37" spans="1:8" x14ac:dyDescent="0.25">
      <c r="A37" s="1"/>
      <c r="B37" s="19">
        <v>5030</v>
      </c>
      <c r="C37" s="1" t="s">
        <v>28</v>
      </c>
      <c r="D37" s="3">
        <v>54428.69</v>
      </c>
      <c r="E37" s="3"/>
      <c r="F37" s="3">
        <f t="shared" si="11"/>
        <v>54428.69</v>
      </c>
      <c r="G37" s="3">
        <v>23538.99</v>
      </c>
      <c r="H37" s="3">
        <v>23538.99</v>
      </c>
    </row>
    <row r="38" spans="1:8" x14ac:dyDescent="0.25">
      <c r="A38" s="1"/>
      <c r="B38" s="19">
        <v>5040</v>
      </c>
      <c r="C38" s="1" t="s">
        <v>29</v>
      </c>
      <c r="D38" s="3">
        <v>1000</v>
      </c>
      <c r="E38" s="3"/>
      <c r="F38" s="3">
        <f t="shared" si="11"/>
        <v>1000</v>
      </c>
      <c r="G38" s="3">
        <v>6000</v>
      </c>
      <c r="H38" s="3">
        <v>6000</v>
      </c>
    </row>
    <row r="39" spans="1:8" x14ac:dyDescent="0.25">
      <c r="A39" s="1"/>
      <c r="B39" s="19">
        <v>5260</v>
      </c>
      <c r="C39" s="1" t="s">
        <v>30</v>
      </c>
      <c r="D39" s="3"/>
      <c r="E39" s="3"/>
      <c r="F39" s="3">
        <f t="shared" si="11"/>
        <v>0</v>
      </c>
      <c r="G39" s="3">
        <v>468</v>
      </c>
      <c r="H39" s="3">
        <v>468</v>
      </c>
    </row>
    <row r="40" spans="1:8" x14ac:dyDescent="0.25">
      <c r="A40" s="1"/>
      <c r="B40" s="19">
        <v>5270</v>
      </c>
      <c r="C40" s="1" t="s">
        <v>31</v>
      </c>
      <c r="D40" s="3">
        <v>11232</v>
      </c>
      <c r="E40" s="3"/>
      <c r="F40" s="3">
        <f t="shared" si="11"/>
        <v>11232</v>
      </c>
      <c r="G40" s="3">
        <v>7426.5</v>
      </c>
      <c r="H40" s="3">
        <v>7426.5</v>
      </c>
    </row>
    <row r="41" spans="1:8" x14ac:dyDescent="0.25">
      <c r="A41" s="1"/>
      <c r="B41" s="19">
        <v>5271</v>
      </c>
      <c r="C41" s="1" t="s">
        <v>32</v>
      </c>
      <c r="D41" s="3">
        <v>-11232</v>
      </c>
      <c r="E41" s="3"/>
      <c r="F41" s="3">
        <f t="shared" si="11"/>
        <v>-11232</v>
      </c>
      <c r="G41" s="3">
        <v>-7426.5</v>
      </c>
      <c r="H41" s="3">
        <v>-7426.5</v>
      </c>
    </row>
    <row r="42" spans="1:8" x14ac:dyDescent="0.25">
      <c r="A42" s="1"/>
      <c r="B42" s="19">
        <v>5311</v>
      </c>
      <c r="C42" s="1" t="s">
        <v>33</v>
      </c>
      <c r="D42" s="3">
        <v>39</v>
      </c>
      <c r="E42" s="3"/>
      <c r="F42" s="3">
        <f t="shared" si="11"/>
        <v>39</v>
      </c>
      <c r="G42" s="3">
        <v>750</v>
      </c>
      <c r="H42" s="3">
        <v>750</v>
      </c>
    </row>
    <row r="43" spans="1:8" x14ac:dyDescent="0.25">
      <c r="A43" s="1"/>
      <c r="B43" s="19">
        <v>5320</v>
      </c>
      <c r="C43" s="1" t="s">
        <v>34</v>
      </c>
      <c r="D43" s="3">
        <v>823650</v>
      </c>
      <c r="E43" s="3">
        <v>737000</v>
      </c>
      <c r="F43" s="3">
        <f t="shared" si="11"/>
        <v>86650</v>
      </c>
      <c r="G43" s="3">
        <v>663650</v>
      </c>
      <c r="H43" s="3">
        <v>663650</v>
      </c>
    </row>
    <row r="44" spans="1:8" x14ac:dyDescent="0.25">
      <c r="A44" s="1"/>
      <c r="B44" s="19">
        <v>5330</v>
      </c>
      <c r="C44" s="1" t="s">
        <v>35</v>
      </c>
      <c r="D44" s="3">
        <v>200999.96</v>
      </c>
      <c r="E44" s="3"/>
      <c r="F44" s="3">
        <f t="shared" si="11"/>
        <v>200999.96</v>
      </c>
      <c r="G44" s="3">
        <v>182999.98</v>
      </c>
      <c r="H44" s="3">
        <v>182999.98</v>
      </c>
    </row>
    <row r="45" spans="1:8" x14ac:dyDescent="0.25">
      <c r="A45" s="1"/>
      <c r="B45" s="19">
        <v>5400</v>
      </c>
      <c r="C45" s="1" t="s">
        <v>36</v>
      </c>
      <c r="D45" s="3">
        <v>219752.56</v>
      </c>
      <c r="E45" s="3"/>
      <c r="F45" s="3">
        <f t="shared" si="11"/>
        <v>219752.56</v>
      </c>
      <c r="G45" s="3">
        <v>151869.13</v>
      </c>
      <c r="H45" s="3">
        <v>151869.13</v>
      </c>
    </row>
    <row r="46" spans="1:8" x14ac:dyDescent="0.25">
      <c r="A46" s="1"/>
      <c r="B46" s="19">
        <v>5430</v>
      </c>
      <c r="C46" s="1" t="s">
        <v>37</v>
      </c>
      <c r="D46" s="3">
        <v>7674.45</v>
      </c>
      <c r="E46" s="3"/>
      <c r="F46" s="3">
        <f t="shared" si="11"/>
        <v>7674.45</v>
      </c>
      <c r="G46" s="3">
        <v>3319</v>
      </c>
      <c r="H46" s="3">
        <v>3319</v>
      </c>
    </row>
    <row r="47" spans="1:8" x14ac:dyDescent="0.25">
      <c r="A47" s="1"/>
      <c r="B47" s="19">
        <v>5446</v>
      </c>
      <c r="C47" s="1" t="s">
        <v>38</v>
      </c>
      <c r="D47" s="3">
        <v>10856.82</v>
      </c>
      <c r="E47" s="3"/>
      <c r="F47" s="3">
        <f t="shared" si="11"/>
        <v>10856.82</v>
      </c>
      <c r="G47" s="3">
        <v>3876</v>
      </c>
      <c r="H47" s="3">
        <v>3876</v>
      </c>
    </row>
    <row r="48" spans="1:8" x14ac:dyDescent="0.25">
      <c r="A48" s="1"/>
      <c r="B48" s="19">
        <v>5480</v>
      </c>
      <c r="C48" s="1" t="s">
        <v>39</v>
      </c>
      <c r="D48" s="3">
        <v>33807</v>
      </c>
      <c r="E48" s="3"/>
      <c r="F48" s="3">
        <f t="shared" si="11"/>
        <v>33807</v>
      </c>
      <c r="G48" s="3">
        <v>12703</v>
      </c>
      <c r="H48" s="3">
        <v>12703</v>
      </c>
    </row>
    <row r="49" spans="1:9" x14ac:dyDescent="0.25">
      <c r="A49" s="1"/>
      <c r="B49" s="19">
        <v>5925</v>
      </c>
      <c r="C49" s="1" t="s">
        <v>40</v>
      </c>
      <c r="D49" s="3">
        <v>13819.1</v>
      </c>
      <c r="E49" s="3"/>
      <c r="F49" s="3">
        <f t="shared" si="11"/>
        <v>13819.1</v>
      </c>
      <c r="G49" s="3">
        <v>8391</v>
      </c>
      <c r="H49" s="3">
        <v>8391</v>
      </c>
    </row>
    <row r="50" spans="1:9" x14ac:dyDescent="0.25">
      <c r="A50" s="1"/>
      <c r="B50" s="19">
        <v>5940</v>
      </c>
      <c r="C50" s="1" t="s">
        <v>41</v>
      </c>
      <c r="D50" s="3"/>
      <c r="E50" s="3"/>
      <c r="F50" s="3">
        <f t="shared" si="11"/>
        <v>0</v>
      </c>
      <c r="G50" s="3">
        <v>442.5</v>
      </c>
      <c r="H50" s="3">
        <v>442.5</v>
      </c>
    </row>
    <row r="51" spans="1:9" x14ac:dyDescent="0.25">
      <c r="A51" s="1"/>
      <c r="B51" s="19">
        <v>5960</v>
      </c>
      <c r="C51" s="1" t="s">
        <v>42</v>
      </c>
      <c r="D51" s="3">
        <v>6193.75</v>
      </c>
      <c r="E51" s="3"/>
      <c r="F51" s="3">
        <f t="shared" si="11"/>
        <v>6193.75</v>
      </c>
      <c r="G51" s="3">
        <v>1500</v>
      </c>
      <c r="H51" s="3">
        <v>1500</v>
      </c>
    </row>
    <row r="52" spans="1:9" x14ac:dyDescent="0.25">
      <c r="A52" s="1"/>
      <c r="B52" s="19">
        <v>5990</v>
      </c>
      <c r="C52" s="1" t="s">
        <v>43</v>
      </c>
      <c r="D52" s="3">
        <v>774</v>
      </c>
      <c r="E52" s="3"/>
      <c r="F52" s="3">
        <f t="shared" si="11"/>
        <v>774</v>
      </c>
      <c r="G52" s="3">
        <v>414</v>
      </c>
      <c r="H52" s="3">
        <v>414</v>
      </c>
    </row>
    <row r="53" spans="1:9" x14ac:dyDescent="0.25">
      <c r="A53" s="20"/>
      <c r="B53" s="28" t="s">
        <v>44</v>
      </c>
      <c r="C53" s="20"/>
      <c r="D53" s="22">
        <f t="shared" ref="D53:E53" si="12">SUM(D35:D52)</f>
        <v>1826567.6900000002</v>
      </c>
      <c r="E53" s="22">
        <f t="shared" si="12"/>
        <v>737000</v>
      </c>
      <c r="F53" s="22">
        <f>IFERROR(D53-E53, "-")</f>
        <v>1089567.6900000002</v>
      </c>
      <c r="G53" s="22">
        <f t="shared" ref="G53:H53" si="13">SUM(G35:G52)</f>
        <v>1256079.8799999999</v>
      </c>
      <c r="H53" s="22">
        <f t="shared" si="13"/>
        <v>1256079.8799999999</v>
      </c>
      <c r="I53" s="31" t="s">
        <v>80</v>
      </c>
    </row>
    <row r="54" spans="1:9" x14ac:dyDescent="0.25">
      <c r="A54" s="23"/>
      <c r="B54" s="29"/>
      <c r="C54" s="23"/>
      <c r="D54" s="25"/>
      <c r="E54" s="25"/>
      <c r="F54" s="25"/>
      <c r="G54" s="25"/>
      <c r="H54" s="25"/>
    </row>
    <row r="55" spans="1:9" x14ac:dyDescent="0.25">
      <c r="A55" s="1"/>
      <c r="B55" s="19">
        <v>6535</v>
      </c>
      <c r="C55" s="1" t="s">
        <v>45</v>
      </c>
      <c r="D55" s="3"/>
      <c r="E55" s="3"/>
      <c r="F55" s="3">
        <f t="shared" ref="F55:F80" si="14">IFERROR(D55-E55, "-")</f>
        <v>0</v>
      </c>
      <c r="G55" s="3">
        <v>17235.03</v>
      </c>
      <c r="H55" s="3">
        <v>17235.03</v>
      </c>
    </row>
    <row r="56" spans="1:9" x14ac:dyDescent="0.25">
      <c r="A56" s="1"/>
      <c r="B56" s="19">
        <v>6540</v>
      </c>
      <c r="C56" s="1" t="s">
        <v>46</v>
      </c>
      <c r="D56" s="3">
        <v>3611.25</v>
      </c>
      <c r="E56" s="3"/>
      <c r="F56" s="3">
        <f t="shared" si="14"/>
        <v>3611.25</v>
      </c>
      <c r="G56" s="3">
        <v>1312.5</v>
      </c>
      <c r="H56" s="3">
        <v>1312.5</v>
      </c>
    </row>
    <row r="57" spans="1:9" x14ac:dyDescent="0.25">
      <c r="A57" s="1"/>
      <c r="B57" s="19">
        <v>6590</v>
      </c>
      <c r="C57" s="1" t="s">
        <v>47</v>
      </c>
      <c r="D57" s="3">
        <v>2465</v>
      </c>
      <c r="E57" s="3"/>
      <c r="F57" s="3">
        <f t="shared" si="14"/>
        <v>2465</v>
      </c>
      <c r="G57" s="3">
        <v>20000</v>
      </c>
      <c r="H57" s="3">
        <v>20000</v>
      </c>
    </row>
    <row r="58" spans="1:9" x14ac:dyDescent="0.25">
      <c r="A58" s="1"/>
      <c r="B58" s="19">
        <v>6730</v>
      </c>
      <c r="C58" s="1" t="s">
        <v>48</v>
      </c>
      <c r="D58" s="3"/>
      <c r="E58" s="3"/>
      <c r="F58" s="3">
        <f t="shared" si="14"/>
        <v>0</v>
      </c>
      <c r="G58" s="3">
        <v>7500</v>
      </c>
      <c r="H58" s="3">
        <v>7500</v>
      </c>
    </row>
    <row r="59" spans="1:9" x14ac:dyDescent="0.25">
      <c r="A59" s="1"/>
      <c r="B59" s="19">
        <v>6740</v>
      </c>
      <c r="C59" s="1" t="s">
        <v>49</v>
      </c>
      <c r="D59" s="3">
        <v>10546.88</v>
      </c>
      <c r="E59" s="3"/>
      <c r="F59" s="3">
        <f t="shared" si="14"/>
        <v>10546.88</v>
      </c>
      <c r="G59" s="3"/>
      <c r="H59" s="3"/>
    </row>
    <row r="60" spans="1:9" x14ac:dyDescent="0.25">
      <c r="A60" s="1"/>
      <c r="B60" s="19">
        <v>6790</v>
      </c>
      <c r="C60" s="1" t="s">
        <v>50</v>
      </c>
      <c r="D60" s="3">
        <v>356555.88</v>
      </c>
      <c r="E60" s="3"/>
      <c r="F60" s="3">
        <f t="shared" si="14"/>
        <v>356555.88</v>
      </c>
      <c r="G60" s="3">
        <v>47264.5</v>
      </c>
      <c r="H60" s="3">
        <v>47264.5</v>
      </c>
    </row>
    <row r="61" spans="1:9" x14ac:dyDescent="0.25">
      <c r="A61" s="1"/>
      <c r="B61" s="19">
        <v>6800</v>
      </c>
      <c r="C61" s="1" t="s">
        <v>51</v>
      </c>
      <c r="D61" s="3"/>
      <c r="E61" s="3"/>
      <c r="F61" s="3">
        <f t="shared" si="14"/>
        <v>0</v>
      </c>
      <c r="G61" s="3">
        <v>2291.8000000000002</v>
      </c>
      <c r="H61" s="3">
        <v>2291.8000000000002</v>
      </c>
    </row>
    <row r="62" spans="1:9" x14ac:dyDescent="0.25">
      <c r="A62" s="1"/>
      <c r="B62" s="19">
        <v>6820</v>
      </c>
      <c r="C62" s="1" t="s">
        <v>52</v>
      </c>
      <c r="D62" s="3">
        <v>2355.1999999999998</v>
      </c>
      <c r="E62" s="3"/>
      <c r="F62" s="3">
        <f t="shared" si="14"/>
        <v>2355.1999999999998</v>
      </c>
      <c r="G62" s="3"/>
      <c r="H62" s="3"/>
    </row>
    <row r="63" spans="1:9" x14ac:dyDescent="0.25">
      <c r="A63" s="1"/>
      <c r="B63" s="19">
        <v>6825</v>
      </c>
      <c r="C63" s="1" t="s">
        <v>53</v>
      </c>
      <c r="D63" s="3"/>
      <c r="E63" s="3"/>
      <c r="F63" s="3">
        <f t="shared" si="14"/>
        <v>0</v>
      </c>
      <c r="G63" s="3">
        <v>3866</v>
      </c>
      <c r="H63" s="3">
        <v>3866</v>
      </c>
    </row>
    <row r="64" spans="1:9" x14ac:dyDescent="0.25">
      <c r="A64" s="1"/>
      <c r="B64" s="19">
        <v>6920</v>
      </c>
      <c r="C64" s="1" t="s">
        <v>54</v>
      </c>
      <c r="D64" s="3">
        <v>2278.2600000000002</v>
      </c>
      <c r="E64" s="3"/>
      <c r="F64" s="3">
        <f t="shared" si="14"/>
        <v>2278.2600000000002</v>
      </c>
      <c r="G64" s="3"/>
      <c r="H64" s="3"/>
    </row>
    <row r="65" spans="1:8" x14ac:dyDescent="0.25">
      <c r="A65" s="1"/>
      <c r="B65" s="19">
        <v>6940</v>
      </c>
      <c r="C65" s="1" t="s">
        <v>55</v>
      </c>
      <c r="D65" s="3">
        <v>754</v>
      </c>
      <c r="E65" s="3"/>
      <c r="F65" s="3">
        <f t="shared" si="14"/>
        <v>754</v>
      </c>
      <c r="G65" s="3">
        <v>589</v>
      </c>
      <c r="H65" s="3">
        <v>589</v>
      </c>
    </row>
    <row r="66" spans="1:8" x14ac:dyDescent="0.25">
      <c r="A66" s="1"/>
      <c r="B66" s="19">
        <v>7100</v>
      </c>
      <c r="C66" s="1" t="s">
        <v>56</v>
      </c>
      <c r="D66" s="3">
        <v>149304.93</v>
      </c>
      <c r="E66" s="3">
        <v>100000</v>
      </c>
      <c r="F66" s="3">
        <f t="shared" si="14"/>
        <v>49304.929999999993</v>
      </c>
      <c r="G66" s="3">
        <v>151421.64000000001</v>
      </c>
      <c r="H66" s="3">
        <v>151421.64000000001</v>
      </c>
    </row>
    <row r="67" spans="1:8" x14ac:dyDescent="0.25">
      <c r="A67" s="1"/>
      <c r="B67" s="19">
        <v>7140</v>
      </c>
      <c r="C67" s="1" t="s">
        <v>57</v>
      </c>
      <c r="D67" s="3">
        <v>4234</v>
      </c>
      <c r="E67" s="3"/>
      <c r="F67" s="3">
        <f t="shared" si="14"/>
        <v>4234</v>
      </c>
      <c r="G67" s="3">
        <v>11076</v>
      </c>
      <c r="H67" s="3">
        <v>11076</v>
      </c>
    </row>
    <row r="68" spans="1:8" x14ac:dyDescent="0.25">
      <c r="A68" s="1"/>
      <c r="B68" s="19">
        <v>7142</v>
      </c>
      <c r="C68" s="1" t="s">
        <v>58</v>
      </c>
      <c r="D68" s="3">
        <v>44758.41</v>
      </c>
      <c r="E68" s="3"/>
      <c r="F68" s="3">
        <f t="shared" si="14"/>
        <v>44758.41</v>
      </c>
      <c r="G68" s="3">
        <v>96963.98</v>
      </c>
      <c r="H68" s="3">
        <v>96963.98</v>
      </c>
    </row>
    <row r="69" spans="1:8" x14ac:dyDescent="0.25">
      <c r="A69" s="1"/>
      <c r="B69" s="19">
        <v>7152</v>
      </c>
      <c r="C69" s="1" t="s">
        <v>59</v>
      </c>
      <c r="D69" s="3">
        <v>117</v>
      </c>
      <c r="E69" s="3"/>
      <c r="F69" s="3">
        <f t="shared" si="14"/>
        <v>117</v>
      </c>
      <c r="G69" s="3">
        <v>1966</v>
      </c>
      <c r="H69" s="3">
        <v>1966</v>
      </c>
    </row>
    <row r="70" spans="1:8" x14ac:dyDescent="0.25">
      <c r="A70" s="1"/>
      <c r="B70" s="19">
        <v>7190</v>
      </c>
      <c r="C70" s="1" t="s">
        <v>60</v>
      </c>
      <c r="D70" s="3">
        <v>1750</v>
      </c>
      <c r="E70" s="3"/>
      <c r="F70" s="3">
        <f t="shared" si="14"/>
        <v>1750</v>
      </c>
      <c r="G70" s="3">
        <v>705</v>
      </c>
      <c r="H70" s="3">
        <v>705</v>
      </c>
    </row>
    <row r="71" spans="1:8" x14ac:dyDescent="0.25">
      <c r="A71" s="1"/>
      <c r="B71" s="19">
        <v>7220</v>
      </c>
      <c r="C71" s="1" t="s">
        <v>61</v>
      </c>
      <c r="D71" s="3">
        <v>368078.86</v>
      </c>
      <c r="E71" s="3">
        <v>1415000</v>
      </c>
      <c r="F71" s="3">
        <f t="shared" si="14"/>
        <v>-1046921.14</v>
      </c>
      <c r="G71" s="3">
        <v>648546.38</v>
      </c>
      <c r="H71" s="3">
        <v>648546.38</v>
      </c>
    </row>
    <row r="72" spans="1:8" x14ac:dyDescent="0.25">
      <c r="A72" s="1"/>
      <c r="B72" s="19">
        <v>7310</v>
      </c>
      <c r="C72" s="1" t="s">
        <v>62</v>
      </c>
      <c r="D72" s="3">
        <v>2325</v>
      </c>
      <c r="E72" s="3"/>
      <c r="F72" s="3">
        <f t="shared" si="14"/>
        <v>2325</v>
      </c>
      <c r="G72" s="3">
        <v>8634</v>
      </c>
      <c r="H72" s="3">
        <v>8634</v>
      </c>
    </row>
    <row r="73" spans="1:8" x14ac:dyDescent="0.25">
      <c r="A73" s="1"/>
      <c r="B73" s="19">
        <v>7330</v>
      </c>
      <c r="C73" s="1" t="s">
        <v>63</v>
      </c>
      <c r="D73" s="3">
        <v>42907</v>
      </c>
      <c r="E73" s="3">
        <v>70000</v>
      </c>
      <c r="F73" s="3">
        <f t="shared" si="14"/>
        <v>-27093</v>
      </c>
      <c r="G73" s="3">
        <v>27474</v>
      </c>
      <c r="H73" s="3">
        <v>27474</v>
      </c>
    </row>
    <row r="74" spans="1:8" x14ac:dyDescent="0.25">
      <c r="A74" s="1"/>
      <c r="B74" s="19">
        <v>7332</v>
      </c>
      <c r="C74" s="1" t="s">
        <v>64</v>
      </c>
      <c r="D74" s="3">
        <v>144</v>
      </c>
      <c r="E74" s="3"/>
      <c r="F74" s="3">
        <f t="shared" si="14"/>
        <v>144</v>
      </c>
      <c r="G74" s="3">
        <v>22335.69</v>
      </c>
      <c r="H74" s="3">
        <v>22335.69</v>
      </c>
    </row>
    <row r="75" spans="1:8" x14ac:dyDescent="0.25">
      <c r="A75" s="1"/>
      <c r="B75" s="19">
        <v>7410</v>
      </c>
      <c r="C75" s="1" t="s">
        <v>65</v>
      </c>
      <c r="D75" s="3">
        <v>1000</v>
      </c>
      <c r="E75" s="3"/>
      <c r="F75" s="3">
        <f t="shared" si="14"/>
        <v>1000</v>
      </c>
      <c r="G75" s="3"/>
      <c r="H75" s="3"/>
    </row>
    <row r="76" spans="1:8" x14ac:dyDescent="0.25">
      <c r="A76" s="1"/>
      <c r="B76" s="19">
        <v>7420</v>
      </c>
      <c r="C76" s="1" t="s">
        <v>66</v>
      </c>
      <c r="D76" s="3">
        <v>650</v>
      </c>
      <c r="E76" s="3"/>
      <c r="F76" s="3">
        <f t="shared" si="14"/>
        <v>650</v>
      </c>
      <c r="G76" s="3">
        <v>4932</v>
      </c>
      <c r="H76" s="3">
        <v>4932</v>
      </c>
    </row>
    <row r="77" spans="1:8" x14ac:dyDescent="0.25">
      <c r="A77" s="1"/>
      <c r="B77" s="19">
        <v>7706</v>
      </c>
      <c r="C77" s="1" t="s">
        <v>67</v>
      </c>
      <c r="D77" s="3">
        <v>443000</v>
      </c>
      <c r="E77" s="3"/>
      <c r="F77" s="3">
        <f t="shared" si="14"/>
        <v>443000</v>
      </c>
      <c r="G77" s="3">
        <v>200000</v>
      </c>
      <c r="H77" s="3">
        <v>200000</v>
      </c>
    </row>
    <row r="78" spans="1:8" x14ac:dyDescent="0.25">
      <c r="A78" s="1"/>
      <c r="B78" s="19">
        <v>7720</v>
      </c>
      <c r="C78" s="1" t="s">
        <v>68</v>
      </c>
      <c r="D78" s="3">
        <v>100000</v>
      </c>
      <c r="E78" s="3"/>
      <c r="F78" s="3">
        <f t="shared" si="14"/>
        <v>100000</v>
      </c>
      <c r="G78" s="3">
        <v>6958.5</v>
      </c>
      <c r="H78" s="3">
        <v>6958.5</v>
      </c>
    </row>
    <row r="79" spans="1:8" x14ac:dyDescent="0.25">
      <c r="A79" s="1"/>
      <c r="B79" s="19">
        <v>7770</v>
      </c>
      <c r="C79" s="1" t="s">
        <v>69</v>
      </c>
      <c r="D79" s="3"/>
      <c r="E79" s="3"/>
      <c r="F79" s="3">
        <f t="shared" si="14"/>
        <v>0</v>
      </c>
      <c r="G79" s="3">
        <v>525.1</v>
      </c>
      <c r="H79" s="3">
        <v>525.1</v>
      </c>
    </row>
    <row r="80" spans="1:8" x14ac:dyDescent="0.25">
      <c r="A80" s="1"/>
      <c r="B80" s="19">
        <v>7790</v>
      </c>
      <c r="C80" s="1" t="s">
        <v>70</v>
      </c>
      <c r="D80" s="3">
        <v>1261</v>
      </c>
      <c r="E80" s="3"/>
      <c r="F80" s="3">
        <f t="shared" si="14"/>
        <v>1261</v>
      </c>
      <c r="G80" s="3">
        <v>79.58</v>
      </c>
      <c r="H80" s="3">
        <v>79.58</v>
      </c>
    </row>
    <row r="81" spans="1:9" x14ac:dyDescent="0.25">
      <c r="A81" s="20"/>
      <c r="B81" s="28" t="s">
        <v>70</v>
      </c>
      <c r="C81" s="20"/>
      <c r="D81" s="22">
        <f t="shared" ref="D81:E81" si="15">SUM(D55:D80)</f>
        <v>1538096.67</v>
      </c>
      <c r="E81" s="22">
        <f t="shared" si="15"/>
        <v>1585000</v>
      </c>
      <c r="F81" s="22">
        <f>IFERROR(D81-E81, "-")</f>
        <v>-46903.330000000075</v>
      </c>
      <c r="G81" s="22">
        <f t="shared" ref="G81:H81" si="16">SUM(G55:G80)</f>
        <v>1281676.7000000002</v>
      </c>
      <c r="H81" s="22">
        <f t="shared" si="16"/>
        <v>1281676.7000000002</v>
      </c>
    </row>
    <row r="82" spans="1:9" x14ac:dyDescent="0.25">
      <c r="A82" s="23"/>
      <c r="B82" s="29"/>
      <c r="C82" s="23"/>
      <c r="D82" s="25"/>
      <c r="E82" s="25"/>
      <c r="F82" s="25"/>
      <c r="G82" s="25"/>
      <c r="H82" s="25"/>
    </row>
    <row r="83" spans="1:9" x14ac:dyDescent="0.25">
      <c r="A83" s="1"/>
      <c r="B83" s="10"/>
      <c r="C83" s="1"/>
      <c r="D83" s="26"/>
      <c r="E83" s="26"/>
      <c r="F83" s="26"/>
      <c r="G83" s="26"/>
      <c r="H83" s="26"/>
    </row>
    <row r="84" spans="1:9" x14ac:dyDescent="0.25">
      <c r="A84" s="20"/>
      <c r="B84" s="28" t="s">
        <v>71</v>
      </c>
      <c r="C84" s="20"/>
      <c r="D84" s="22">
        <f t="shared" ref="D84:H84" si="17">SUM(D81,D53)</f>
        <v>3364664.3600000003</v>
      </c>
      <c r="E84" s="22">
        <f t="shared" si="17"/>
        <v>2322000</v>
      </c>
      <c r="F84" s="22">
        <f t="shared" si="17"/>
        <v>1042664.3600000001</v>
      </c>
      <c r="G84" s="22">
        <f t="shared" si="17"/>
        <v>2537756.58</v>
      </c>
      <c r="H84" s="22">
        <f t="shared" si="17"/>
        <v>2537756.58</v>
      </c>
    </row>
    <row r="85" spans="1:9" x14ac:dyDescent="0.25">
      <c r="A85" s="15"/>
      <c r="B85" s="16"/>
      <c r="C85" s="15"/>
      <c r="D85" s="27"/>
      <c r="E85" s="27"/>
      <c r="F85" s="27"/>
      <c r="G85" s="27"/>
      <c r="H85" s="27"/>
    </row>
    <row r="86" spans="1:9" x14ac:dyDescent="0.25">
      <c r="A86" s="1"/>
      <c r="B86" s="10"/>
      <c r="C86" s="1"/>
      <c r="D86" s="26"/>
      <c r="E86" s="26"/>
      <c r="F86" s="26"/>
      <c r="G86" s="26"/>
      <c r="H86" s="26"/>
    </row>
    <row r="87" spans="1:9" x14ac:dyDescent="0.25">
      <c r="A87" s="20"/>
      <c r="B87" s="28" t="s">
        <v>72</v>
      </c>
      <c r="C87" s="20"/>
      <c r="D87" s="22">
        <f t="shared" ref="D87:H87" si="18">SUM(D32,D84)</f>
        <v>-595015.21999999974</v>
      </c>
      <c r="E87" s="22">
        <f t="shared" si="18"/>
        <v>-132000</v>
      </c>
      <c r="F87" s="22">
        <f t="shared" si="18"/>
        <v>-463015.22</v>
      </c>
      <c r="G87" s="22">
        <f t="shared" si="18"/>
        <v>544439.43000000017</v>
      </c>
      <c r="H87" s="22">
        <f t="shared" si="18"/>
        <v>544439.43000000017</v>
      </c>
    </row>
    <row r="88" spans="1:9" x14ac:dyDescent="0.25">
      <c r="A88" s="1"/>
      <c r="B88" s="10"/>
      <c r="C88" s="1"/>
      <c r="D88" s="26"/>
      <c r="E88" s="26"/>
      <c r="F88" s="26"/>
      <c r="G88" s="26"/>
      <c r="H88" s="26"/>
    </row>
    <row r="89" spans="1:9" x14ac:dyDescent="0.25">
      <c r="A89" s="1"/>
      <c r="B89" s="19">
        <v>8050</v>
      </c>
      <c r="C89" s="1" t="s">
        <v>73</v>
      </c>
      <c r="D89" s="3">
        <v>-15053.52</v>
      </c>
      <c r="E89" s="3"/>
      <c r="F89" s="3">
        <f t="shared" ref="F89:F90" si="19">IFERROR(D89-E89, "-")</f>
        <v>-15053.52</v>
      </c>
      <c r="G89" s="3">
        <v>-20568.3</v>
      </c>
      <c r="H89" s="3">
        <v>-20568.3</v>
      </c>
    </row>
    <row r="90" spans="1:9" x14ac:dyDescent="0.25">
      <c r="A90" s="1"/>
      <c r="B90" s="19">
        <v>8070</v>
      </c>
      <c r="C90" s="1" t="s">
        <v>74</v>
      </c>
      <c r="D90" s="3"/>
      <c r="E90" s="3"/>
      <c r="F90" s="3">
        <f t="shared" si="19"/>
        <v>0</v>
      </c>
      <c r="G90" s="3">
        <v>-8000</v>
      </c>
      <c r="H90" s="3">
        <v>-8000</v>
      </c>
    </row>
    <row r="91" spans="1:9" x14ac:dyDescent="0.25">
      <c r="A91" s="20"/>
      <c r="B91" s="28" t="s">
        <v>75</v>
      </c>
      <c r="C91" s="20"/>
      <c r="D91" s="22">
        <f t="shared" ref="D91:E91" si="20">SUM(D89:D90)</f>
        <v>-15053.52</v>
      </c>
      <c r="E91" s="22">
        <f t="shared" si="20"/>
        <v>0</v>
      </c>
      <c r="F91" s="22">
        <f>IFERROR(D91-E91, "-")</f>
        <v>-15053.52</v>
      </c>
      <c r="G91" s="22">
        <f t="shared" ref="G91:H91" si="21">SUM(G89:G90)</f>
        <v>-28568.3</v>
      </c>
      <c r="H91" s="22">
        <f t="shared" si="21"/>
        <v>-28568.3</v>
      </c>
    </row>
    <row r="92" spans="1:9" x14ac:dyDescent="0.25">
      <c r="A92" s="1"/>
      <c r="B92" s="10"/>
      <c r="C92" s="1"/>
      <c r="D92" s="26"/>
      <c r="E92" s="26"/>
      <c r="F92" s="26"/>
      <c r="G92" s="26"/>
      <c r="H92" s="26"/>
    </row>
    <row r="93" spans="1:9" x14ac:dyDescent="0.25">
      <c r="A93" s="20"/>
      <c r="B93" s="28" t="s">
        <v>76</v>
      </c>
      <c r="C93" s="20"/>
      <c r="D93" s="22">
        <f t="shared" ref="D93:H93" si="22">SUM(D91,D87)</f>
        <v>-610068.73999999976</v>
      </c>
      <c r="E93" s="22">
        <f t="shared" si="22"/>
        <v>-132000</v>
      </c>
      <c r="F93" s="22">
        <f t="shared" si="22"/>
        <v>-478068.74</v>
      </c>
      <c r="G93" s="22">
        <f t="shared" si="22"/>
        <v>515871.13000000018</v>
      </c>
      <c r="H93" s="22">
        <f t="shared" si="22"/>
        <v>515871.13000000018</v>
      </c>
      <c r="I93" s="31" t="s">
        <v>81</v>
      </c>
    </row>
    <row r="94" spans="1:9" x14ac:dyDescent="0.25">
      <c r="A94" s="15"/>
      <c r="B94" s="16"/>
      <c r="C94" s="15"/>
      <c r="D94" s="27"/>
      <c r="E94" s="30"/>
      <c r="F94" s="30"/>
      <c r="G94" s="30"/>
      <c r="H94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K Føll</dc:creator>
  <cp:lastModifiedBy>Anne K Føll</cp:lastModifiedBy>
  <dcterms:created xsi:type="dcterms:W3CDTF">2021-02-23T12:27:54Z</dcterms:created>
  <dcterms:modified xsi:type="dcterms:W3CDTF">2021-02-23T13:56:44Z</dcterms:modified>
</cp:coreProperties>
</file>