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torro\Documents\Årsmøte\"/>
    </mc:Choice>
  </mc:AlternateContent>
  <xr:revisionPtr revIDLastSave="0" documentId="8_{22A104C0-1794-4F64-B1ED-022ADEA9E653}" xr6:coauthVersionLast="47" xr6:coauthVersionMax="47" xr10:uidLastSave="{00000000-0000-0000-0000-000000000000}"/>
  <bookViews>
    <workbookView xWindow="-110" yWindow="-110" windowWidth="19420" windowHeight="10420" xr2:uid="{3DB6BC4F-609F-44F0-9617-9380EFD66B3A}"/>
  </bookViews>
  <sheets>
    <sheet name="Regnskapsrap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  <c r="E88" i="1"/>
  <c r="D88" i="1"/>
  <c r="C88" i="1"/>
  <c r="E87" i="1"/>
  <c r="C82" i="1"/>
  <c r="F79" i="1"/>
  <c r="F82" i="1" s="1"/>
  <c r="E79" i="1"/>
  <c r="E82" i="1" s="1"/>
  <c r="D79" i="1"/>
  <c r="D82" i="1" s="1"/>
  <c r="C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F46" i="1"/>
  <c r="D46" i="1"/>
  <c r="C46" i="1"/>
  <c r="E46" i="1" s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F27" i="1"/>
  <c r="F24" i="1"/>
  <c r="D24" i="1"/>
  <c r="C24" i="1"/>
  <c r="C27" i="1" s="1"/>
  <c r="E23" i="1"/>
  <c r="E22" i="1"/>
  <c r="E21" i="1"/>
  <c r="F19" i="1"/>
  <c r="D19" i="1"/>
  <c r="D27" i="1" s="1"/>
  <c r="D85" i="1" s="1"/>
  <c r="D90" i="1" s="1"/>
  <c r="C19" i="1"/>
  <c r="E19" i="1" s="1"/>
  <c r="E18" i="1"/>
  <c r="E17" i="1"/>
  <c r="E16" i="1"/>
  <c r="E15" i="1"/>
  <c r="F13" i="1"/>
  <c r="D13" i="1"/>
  <c r="C13" i="1"/>
  <c r="E13" i="1" s="1"/>
  <c r="E12" i="1"/>
  <c r="E11" i="1"/>
  <c r="A6" i="1"/>
  <c r="F85" i="1" l="1"/>
  <c r="F90" i="1" s="1"/>
  <c r="E27" i="1"/>
  <c r="E85" i="1" s="1"/>
  <c r="E90" i="1" s="1"/>
  <c r="C85" i="1"/>
  <c r="C90" i="1" s="1"/>
  <c r="E24" i="1"/>
</calcChain>
</file>

<file path=xl/sharedStrings.xml><?xml version="1.0" encoding="utf-8"?>
<sst xmlns="http://schemas.openxmlformats.org/spreadsheetml/2006/main" count="82" uniqueCount="80">
  <si>
    <t>Trøndelag Bondelag</t>
  </si>
  <si>
    <t>Resultat 2023</t>
  </si>
  <si>
    <t xml:space="preserve">Dato: </t>
  </si>
  <si>
    <t>Hittil i år</t>
  </si>
  <si>
    <t>Årets</t>
  </si>
  <si>
    <t>Avvik</t>
  </si>
  <si>
    <t>Fjorårets</t>
  </si>
  <si>
    <t>Regnskap</t>
  </si>
  <si>
    <t>Budsjett</t>
  </si>
  <si>
    <t>Salgsinntekter avgiftspliktig</t>
  </si>
  <si>
    <t>Deltager.no - Bruttoinntekter - kurs/konferanser</t>
  </si>
  <si>
    <t>Salgsinntekter</t>
  </si>
  <si>
    <t>Andre tilskudd</t>
  </si>
  <si>
    <t>Andre inntekter</t>
  </si>
  <si>
    <t>Off.tilskudd - stat/fylke/kommune</t>
  </si>
  <si>
    <t>Ovf. til/fra neste/forrige år</t>
  </si>
  <si>
    <t>Rammetilskudd</t>
  </si>
  <si>
    <t>Støtte Aktive lokallag</t>
  </si>
  <si>
    <t xml:space="preserve">Intern fordeling </t>
  </si>
  <si>
    <t>Sentrale bevilgninger</t>
  </si>
  <si>
    <t>Sum inntekter</t>
  </si>
  <si>
    <t>NOTE 1</t>
  </si>
  <si>
    <t>Lønn fast ansatte</t>
  </si>
  <si>
    <t>Timelønn</t>
  </si>
  <si>
    <t>Avsetning feriepenger</t>
  </si>
  <si>
    <t>Bompenger/Trekkpl.reiser</t>
  </si>
  <si>
    <t>Trekkpliktig kostgodtgjørelse</t>
  </si>
  <si>
    <t>Møtegodtgjørelse/daggodtgj.</t>
  </si>
  <si>
    <t>Fast godtgj.honorar till.valgt</t>
  </si>
  <si>
    <t>Honorar andre</t>
  </si>
  <si>
    <t>Arbeidsgiveravgift</t>
  </si>
  <si>
    <t>Arbeidsgiveravg.av feriepenger</t>
  </si>
  <si>
    <t>AFP</t>
  </si>
  <si>
    <t>Innskuddspensjon</t>
  </si>
  <si>
    <t>Refusjoner NAV</t>
  </si>
  <si>
    <t>Gruppelivsforsikring</t>
  </si>
  <si>
    <t>Bedriftslegeordningen</t>
  </si>
  <si>
    <t>Kurs, seminar</t>
  </si>
  <si>
    <t>Andre personalkostnader</t>
  </si>
  <si>
    <t>Lønn og godtgjørelser</t>
  </si>
  <si>
    <t>Innkjøp av varer for salg</t>
  </si>
  <si>
    <t>Kjøp av software</t>
  </si>
  <si>
    <t>Lisenser</t>
  </si>
  <si>
    <t>Regnskapshonorar</t>
  </si>
  <si>
    <t>Revisjonshonorar</t>
  </si>
  <si>
    <t>Advokathonorar/juridisk bistan</t>
  </si>
  <si>
    <t>Honorar ved Foredrag møter</t>
  </si>
  <si>
    <t>Konsulenthonorar</t>
  </si>
  <si>
    <t>Andre fremmede tjenester</t>
  </si>
  <si>
    <t>Kunngjøring SMS</t>
  </si>
  <si>
    <t>Kontorrekvisita</t>
  </si>
  <si>
    <t>Trykkekostnader eksternt</t>
  </si>
  <si>
    <t>Bøker, litteratur</t>
  </si>
  <si>
    <t>Telefoni (Mobil og fast)</t>
  </si>
  <si>
    <t>Telefonutstyr</t>
  </si>
  <si>
    <t>Bilgodtgjørelse oppg.pliktig</t>
  </si>
  <si>
    <t>Flybilletter</t>
  </si>
  <si>
    <t>Reisekostnader</t>
  </si>
  <si>
    <t>Diett u/overnatt.oppg.pliktig</t>
  </si>
  <si>
    <t>Diett m/overnatt. oppg.pliktig</t>
  </si>
  <si>
    <t>Annen godtgj./repr. ikke pl.</t>
  </si>
  <si>
    <t>Møtekostnader</t>
  </si>
  <si>
    <t>Annonser,kunngjøringer</t>
  </si>
  <si>
    <t>Deltakerkostnad på møter/kurs-/konferanser mm</t>
  </si>
  <si>
    <t>Markedsmateriell</t>
  </si>
  <si>
    <t xml:space="preserve">Kontingenter </t>
  </si>
  <si>
    <t>Gaver</t>
  </si>
  <si>
    <t>Lokallag - Medlemsverving/støtte</t>
  </si>
  <si>
    <t>Aktivitetsavh. utbetaling/aktivitet lokallag</t>
  </si>
  <si>
    <t>Støtte til diverse eksterne org. m.m.</t>
  </si>
  <si>
    <t>Bank og kortgebyr</t>
  </si>
  <si>
    <t>Andre kostnader</t>
  </si>
  <si>
    <t>Sum kostnader</t>
  </si>
  <si>
    <t>NOTE 2</t>
  </si>
  <si>
    <t>Driftsresultat</t>
  </si>
  <si>
    <t>Renteinntekter</t>
  </si>
  <si>
    <t>Finansresultat</t>
  </si>
  <si>
    <t>Resultat</t>
  </si>
  <si>
    <t>NOTE 3</t>
  </si>
  <si>
    <t>NOTE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</si>
</sst>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594A2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97322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00AD6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3" fontId="0" fillId="0" borderId="0" xfId="1" applyNumberFormat="1" applyFont="1" applyAlignment="1">
      <alignment vertical="center"/>
    </xf>
    <xf numFmtId="3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2" fontId="4" fillId="3" borderId="0" xfId="0" applyNumberFormat="1" applyFont="1" applyFill="1" applyAlignment="1">
      <alignment horizontal="left" vertical="center"/>
    </xf>
    <xf numFmtId="2" fontId="4" fillId="3" borderId="0" xfId="0" applyNumberFormat="1" applyFont="1" applyFill="1" applyAlignment="1">
      <alignment vertical="center"/>
    </xf>
    <xf numFmtId="3" fontId="6" fillId="3" borderId="0" xfId="1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1" fontId="7" fillId="4" borderId="0" xfId="0" applyNumberFormat="1" applyFont="1" applyFill="1" applyAlignment="1">
      <alignment horizontal="left" vertical="center"/>
    </xf>
    <xf numFmtId="2" fontId="7" fillId="4" borderId="0" xfId="0" applyNumberFormat="1" applyFont="1" applyFill="1" applyAlignment="1">
      <alignment vertical="center"/>
    </xf>
    <xf numFmtId="3" fontId="7" fillId="4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2" fillId="5" borderId="0" xfId="0" applyFont="1" applyFill="1"/>
    <xf numFmtId="3" fontId="4" fillId="3" borderId="0" xfId="1" applyNumberFormat="1" applyFont="1" applyFill="1" applyAlignment="1">
      <alignment vertical="center"/>
    </xf>
    <xf numFmtId="2" fontId="7" fillId="0" borderId="0" xfId="0" applyNumberFormat="1" applyFont="1" applyAlignment="1">
      <alignment horizontal="left" vertical="center"/>
    </xf>
    <xf numFmtId="2" fontId="7" fillId="4" borderId="0" xfId="0" applyNumberFormat="1" applyFont="1" applyFill="1" applyAlignment="1">
      <alignment horizontal="left" vertical="center"/>
    </xf>
    <xf numFmtId="3" fontId="4" fillId="3" borderId="0" xfId="0" applyNumberFormat="1" applyFont="1" applyFill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D7EF-E4C9-4413-9200-27668EEFAC15}">
  <dimension ref="A1:G91"/>
  <sheetViews>
    <sheetView tabSelected="1" topLeftCell="A63" workbookViewId="0">
      <selection activeCell="G92" sqref="G92"/>
    </sheetView>
  </sheetViews>
  <sheetFormatPr baseColWidth="10" defaultRowHeight="14.5" x14ac:dyDescent="0.35"/>
  <sheetData>
    <row r="1" spans="1:6" x14ac:dyDescent="0.35">
      <c r="A1" s="1"/>
      <c r="B1" s="2"/>
      <c r="C1" s="3"/>
      <c r="D1" s="4"/>
      <c r="E1" s="4"/>
      <c r="F1" s="4"/>
    </row>
    <row r="2" spans="1:6" ht="26" x14ac:dyDescent="0.35">
      <c r="A2" s="5" t="s">
        <v>0</v>
      </c>
      <c r="B2" s="6"/>
      <c r="C2" s="7"/>
      <c r="D2" s="8"/>
      <c r="F2" s="8"/>
    </row>
    <row r="3" spans="1:6" ht="26" x14ac:dyDescent="0.35">
      <c r="A3" s="9" t="s">
        <v>1</v>
      </c>
      <c r="B3" s="6"/>
      <c r="C3" s="7"/>
      <c r="D3" s="8"/>
      <c r="E3" s="8"/>
      <c r="F3" s="8"/>
    </row>
    <row r="4" spans="1:6" ht="26" x14ac:dyDescent="0.35">
      <c r="A4" s="10"/>
      <c r="B4" s="11"/>
      <c r="C4" s="7"/>
      <c r="D4" s="8"/>
      <c r="E4" s="8"/>
      <c r="F4" s="8"/>
    </row>
    <row r="5" spans="1:6" ht="26" x14ac:dyDescent="0.35">
      <c r="A5" s="9"/>
      <c r="B5" s="6"/>
      <c r="C5" s="7"/>
      <c r="D5" s="8"/>
      <c r="E5" s="8"/>
      <c r="F5" s="8"/>
    </row>
    <row r="6" spans="1:6" x14ac:dyDescent="0.35">
      <c r="A6" s="12" t="str">
        <f>"Periode:  "&amp;"202312"</f>
        <v>Periode:  202312</v>
      </c>
      <c r="B6" s="6"/>
      <c r="C6" s="7"/>
      <c r="D6" s="8"/>
      <c r="E6" s="8"/>
      <c r="F6" s="8"/>
    </row>
    <row r="7" spans="1:6" x14ac:dyDescent="0.35">
      <c r="A7" s="13" t="s">
        <v>2</v>
      </c>
      <c r="B7" s="14">
        <v>45306</v>
      </c>
      <c r="C7" s="3"/>
      <c r="D7" s="4"/>
      <c r="E7" s="4"/>
      <c r="F7" s="4"/>
    </row>
    <row r="8" spans="1:6" x14ac:dyDescent="0.35">
      <c r="A8" s="1"/>
      <c r="B8" s="2"/>
      <c r="C8" s="3"/>
      <c r="D8" s="4"/>
      <c r="E8" s="4"/>
      <c r="F8" s="4"/>
    </row>
    <row r="9" spans="1:6" x14ac:dyDescent="0.35">
      <c r="A9" s="15"/>
      <c r="B9" s="16"/>
      <c r="C9" s="17" t="s">
        <v>3</v>
      </c>
      <c r="D9" s="18" t="s">
        <v>4</v>
      </c>
      <c r="E9" s="18" t="s">
        <v>5</v>
      </c>
      <c r="F9" s="18" t="s">
        <v>6</v>
      </c>
    </row>
    <row r="10" spans="1:6" x14ac:dyDescent="0.35">
      <c r="A10" s="15"/>
      <c r="B10" s="16"/>
      <c r="C10" s="17" t="s">
        <v>7</v>
      </c>
      <c r="D10" s="18" t="s">
        <v>8</v>
      </c>
      <c r="E10" s="18"/>
      <c r="F10" s="18" t="s">
        <v>7</v>
      </c>
    </row>
    <row r="11" spans="1:6" x14ac:dyDescent="0.35">
      <c r="A11" s="19">
        <v>3000</v>
      </c>
      <c r="B11" s="6" t="s">
        <v>9</v>
      </c>
      <c r="C11" s="7">
        <v>-25300</v>
      </c>
      <c r="D11" s="7"/>
      <c r="E11" s="7">
        <f t="shared" ref="E11:E12" si="0">IFERROR(C11-D11, "-")</f>
        <v>-25300</v>
      </c>
      <c r="F11" s="7"/>
    </row>
    <row r="12" spans="1:6" x14ac:dyDescent="0.35">
      <c r="A12" s="19">
        <v>3220</v>
      </c>
      <c r="B12" s="6" t="s">
        <v>10</v>
      </c>
      <c r="C12" s="7">
        <v>-108500</v>
      </c>
      <c r="D12" s="7"/>
      <c r="E12" s="7">
        <f t="shared" si="0"/>
        <v>-108500</v>
      </c>
      <c r="F12" s="7">
        <v>-28420</v>
      </c>
    </row>
    <row r="13" spans="1:6" x14ac:dyDescent="0.35">
      <c r="A13" s="20" t="s">
        <v>11</v>
      </c>
      <c r="B13" s="21"/>
      <c r="C13" s="22">
        <f>SUM(C11:C12)</f>
        <v>-133800</v>
      </c>
      <c r="D13" s="22">
        <f>SUM(D11:D12)</f>
        <v>0</v>
      </c>
      <c r="E13" s="22">
        <f>IFERROR(C13-D13, "-")</f>
        <v>-133800</v>
      </c>
      <c r="F13" s="22">
        <f>SUM(F11:F12)</f>
        <v>-28420</v>
      </c>
    </row>
    <row r="14" spans="1:6" x14ac:dyDescent="0.35">
      <c r="A14" s="23"/>
      <c r="B14" s="24"/>
      <c r="C14" s="25"/>
      <c r="D14" s="25"/>
      <c r="E14" s="25"/>
      <c r="F14" s="25"/>
    </row>
    <row r="15" spans="1:6" x14ac:dyDescent="0.35">
      <c r="A15" s="19">
        <v>3920</v>
      </c>
      <c r="B15" s="6" t="s">
        <v>12</v>
      </c>
      <c r="C15" s="7">
        <v>-500000</v>
      </c>
      <c r="D15" s="7"/>
      <c r="E15" s="7">
        <f t="shared" ref="E15:E18" si="1">IFERROR(C15-D15, "-")</f>
        <v>-500000</v>
      </c>
      <c r="F15" s="7">
        <v>-500000</v>
      </c>
    </row>
    <row r="16" spans="1:6" x14ac:dyDescent="0.35">
      <c r="A16" s="19">
        <v>3940</v>
      </c>
      <c r="B16" s="6" t="s">
        <v>13</v>
      </c>
      <c r="C16" s="7">
        <v>-444908.77</v>
      </c>
      <c r="D16" s="7"/>
      <c r="E16" s="7">
        <f t="shared" si="1"/>
        <v>-444908.77</v>
      </c>
      <c r="F16" s="7">
        <v>-575000</v>
      </c>
    </row>
    <row r="17" spans="1:7" x14ac:dyDescent="0.35">
      <c r="A17" s="19">
        <v>3950</v>
      </c>
      <c r="B17" s="6" t="s">
        <v>14</v>
      </c>
      <c r="C17" s="7">
        <v>-949200</v>
      </c>
      <c r="D17" s="7"/>
      <c r="E17" s="7">
        <f t="shared" si="1"/>
        <v>-949200</v>
      </c>
      <c r="F17" s="7">
        <v>-1339300</v>
      </c>
    </row>
    <row r="18" spans="1:7" x14ac:dyDescent="0.35">
      <c r="A18" s="19">
        <v>3951</v>
      </c>
      <c r="B18" s="6" t="s">
        <v>15</v>
      </c>
      <c r="C18" s="7">
        <v>-820092.09</v>
      </c>
      <c r="D18" s="7"/>
      <c r="E18" s="7">
        <f t="shared" si="1"/>
        <v>-820092.09</v>
      </c>
      <c r="F18" s="7">
        <v>740143.35</v>
      </c>
    </row>
    <row r="19" spans="1:7" x14ac:dyDescent="0.35">
      <c r="A19" s="20" t="s">
        <v>13</v>
      </c>
      <c r="B19" s="21"/>
      <c r="C19" s="22">
        <f t="shared" ref="C19:D19" si="2">SUM(C15:C18)</f>
        <v>-2714200.86</v>
      </c>
      <c r="D19" s="22">
        <f t="shared" si="2"/>
        <v>0</v>
      </c>
      <c r="E19" s="22">
        <f>IFERROR(C19-D19, "-")</f>
        <v>-2714200.86</v>
      </c>
      <c r="F19" s="22">
        <f t="shared" ref="F19" si="3">SUM(F15:F18)</f>
        <v>-1674156.65</v>
      </c>
    </row>
    <row r="20" spans="1:7" x14ac:dyDescent="0.35">
      <c r="A20" s="23"/>
      <c r="B20" s="24"/>
      <c r="C20" s="25"/>
      <c r="D20" s="25"/>
      <c r="E20" s="25"/>
      <c r="F20" s="25"/>
    </row>
    <row r="21" spans="1:7" x14ac:dyDescent="0.35">
      <c r="A21" s="19">
        <v>3990</v>
      </c>
      <c r="B21" s="6" t="s">
        <v>16</v>
      </c>
      <c r="C21" s="7">
        <v>-2365000</v>
      </c>
      <c r="D21" s="7">
        <v>-2365000</v>
      </c>
      <c r="E21" s="7">
        <f t="shared" ref="E21:E23" si="4">IFERROR(C21-D21, "-")</f>
        <v>0</v>
      </c>
      <c r="F21" s="7">
        <v>-2365000</v>
      </c>
    </row>
    <row r="22" spans="1:7" x14ac:dyDescent="0.35">
      <c r="A22" s="19">
        <v>3993</v>
      </c>
      <c r="B22" s="6" t="s">
        <v>17</v>
      </c>
      <c r="C22" s="7">
        <v>-709287</v>
      </c>
      <c r="D22" s="7"/>
      <c r="E22" s="7">
        <f t="shared" si="4"/>
        <v>-709287</v>
      </c>
      <c r="F22" s="7">
        <v>-688739</v>
      </c>
    </row>
    <row r="23" spans="1:7" x14ac:dyDescent="0.35">
      <c r="A23" s="19">
        <v>3995</v>
      </c>
      <c r="B23" s="6" t="s">
        <v>18</v>
      </c>
      <c r="C23" s="7">
        <v>-115000</v>
      </c>
      <c r="D23" s="7"/>
      <c r="E23" s="7">
        <f t="shared" si="4"/>
        <v>-115000</v>
      </c>
      <c r="F23" s="7">
        <v>-55000</v>
      </c>
    </row>
    <row r="24" spans="1:7" x14ac:dyDescent="0.35">
      <c r="A24" s="20" t="s">
        <v>19</v>
      </c>
      <c r="B24" s="21"/>
      <c r="C24" s="22">
        <f t="shared" ref="C24:D24" si="5">SUM(C21:C23)</f>
        <v>-3189287</v>
      </c>
      <c r="D24" s="22">
        <f t="shared" si="5"/>
        <v>-2365000</v>
      </c>
      <c r="E24" s="22">
        <f>IFERROR(C24-D24, "-")</f>
        <v>-824287</v>
      </c>
      <c r="F24" s="22">
        <f t="shared" ref="F24" si="6">SUM(F21:F23)</f>
        <v>-3108739</v>
      </c>
    </row>
    <row r="25" spans="1:7" x14ac:dyDescent="0.35">
      <c r="A25" s="23"/>
      <c r="B25" s="24"/>
      <c r="C25" s="25"/>
      <c r="D25" s="25"/>
      <c r="E25" s="25"/>
      <c r="F25" s="25"/>
    </row>
    <row r="26" spans="1:7" x14ac:dyDescent="0.35">
      <c r="A26" s="19"/>
      <c r="B26" s="6"/>
      <c r="C26" s="26"/>
      <c r="D26" s="26"/>
      <c r="E26" s="26"/>
      <c r="F26" s="26"/>
    </row>
    <row r="27" spans="1:7" x14ac:dyDescent="0.35">
      <c r="A27" s="20" t="s">
        <v>20</v>
      </c>
      <c r="B27" s="21"/>
      <c r="C27" s="22">
        <f t="shared" ref="C27:D27" si="7">SUM(C24,C19,C13)</f>
        <v>-6037287.8599999994</v>
      </c>
      <c r="D27" s="22">
        <f t="shared" si="7"/>
        <v>-2365000</v>
      </c>
      <c r="E27" s="22">
        <f>IFERROR(C27-D27, "-")</f>
        <v>-3672287.8599999994</v>
      </c>
      <c r="F27" s="22">
        <f t="shared" ref="F27" si="8">SUM(F24,F19,F13)</f>
        <v>-4811315.6500000004</v>
      </c>
      <c r="G27" s="27" t="s">
        <v>21</v>
      </c>
    </row>
    <row r="28" spans="1:7" x14ac:dyDescent="0.35">
      <c r="A28" s="15"/>
      <c r="B28" s="16"/>
      <c r="C28" s="28"/>
      <c r="D28" s="28"/>
      <c r="E28" s="28"/>
      <c r="F28" s="28"/>
    </row>
    <row r="29" spans="1:7" x14ac:dyDescent="0.35">
      <c r="A29" s="19">
        <v>5010</v>
      </c>
      <c r="B29" s="6" t="s">
        <v>22</v>
      </c>
      <c r="C29" s="7">
        <v>663678.75</v>
      </c>
      <c r="D29" s="7"/>
      <c r="E29" s="7">
        <f t="shared" ref="E29:E45" si="9">IFERROR(C29-D29, "-")</f>
        <v>663678.75</v>
      </c>
      <c r="F29" s="7">
        <v>560815.61</v>
      </c>
    </row>
    <row r="30" spans="1:7" x14ac:dyDescent="0.35">
      <c r="A30" s="19">
        <v>5020</v>
      </c>
      <c r="B30" s="6" t="s">
        <v>23</v>
      </c>
      <c r="C30" s="7">
        <v>23941.93</v>
      </c>
      <c r="D30" s="7"/>
      <c r="E30" s="7">
        <f t="shared" si="9"/>
        <v>23941.93</v>
      </c>
      <c r="F30" s="7">
        <v>8570.5400000000009</v>
      </c>
    </row>
    <row r="31" spans="1:7" x14ac:dyDescent="0.35">
      <c r="A31" s="19">
        <v>5030</v>
      </c>
      <c r="B31" s="6" t="s">
        <v>24</v>
      </c>
      <c r="C31" s="7">
        <v>82514.490000000005</v>
      </c>
      <c r="D31" s="7"/>
      <c r="E31" s="7">
        <f t="shared" si="9"/>
        <v>82514.490000000005</v>
      </c>
      <c r="F31" s="7">
        <v>68326.33</v>
      </c>
    </row>
    <row r="32" spans="1:7" x14ac:dyDescent="0.35">
      <c r="A32" s="19">
        <v>5260</v>
      </c>
      <c r="B32" s="6" t="s">
        <v>25</v>
      </c>
      <c r="C32" s="7">
        <v>403</v>
      </c>
      <c r="D32" s="7"/>
      <c r="E32" s="7">
        <f t="shared" si="9"/>
        <v>403</v>
      </c>
      <c r="F32" s="7"/>
    </row>
    <row r="33" spans="1:7" x14ac:dyDescent="0.35">
      <c r="A33" s="19">
        <v>5311</v>
      </c>
      <c r="B33" s="6" t="s">
        <v>26</v>
      </c>
      <c r="C33" s="7">
        <v>2453</v>
      </c>
      <c r="D33" s="7"/>
      <c r="E33" s="7">
        <f t="shared" si="9"/>
        <v>2453</v>
      </c>
      <c r="F33" s="7">
        <v>203</v>
      </c>
    </row>
    <row r="34" spans="1:7" x14ac:dyDescent="0.35">
      <c r="A34" s="19">
        <v>5320</v>
      </c>
      <c r="B34" s="6" t="s">
        <v>27</v>
      </c>
      <c r="C34" s="7">
        <v>948550</v>
      </c>
      <c r="D34" s="7">
        <v>850000</v>
      </c>
      <c r="E34" s="7">
        <f t="shared" si="9"/>
        <v>98550</v>
      </c>
      <c r="F34" s="7">
        <v>1115700</v>
      </c>
    </row>
    <row r="35" spans="1:7" x14ac:dyDescent="0.35">
      <c r="A35" s="19">
        <v>5330</v>
      </c>
      <c r="B35" s="6" t="s">
        <v>28</v>
      </c>
      <c r="C35" s="7">
        <v>472666.66</v>
      </c>
      <c r="D35" s="7">
        <v>225000</v>
      </c>
      <c r="E35" s="7">
        <f t="shared" si="9"/>
        <v>247666.65999999997</v>
      </c>
      <c r="F35" s="7">
        <v>267333.36</v>
      </c>
    </row>
    <row r="36" spans="1:7" x14ac:dyDescent="0.35">
      <c r="A36" s="19">
        <v>5340</v>
      </c>
      <c r="B36" s="6" t="s">
        <v>29</v>
      </c>
      <c r="C36" s="7">
        <v>2000</v>
      </c>
      <c r="D36" s="7"/>
      <c r="E36" s="7">
        <f t="shared" si="9"/>
        <v>2000</v>
      </c>
      <c r="F36" s="7"/>
    </row>
    <row r="37" spans="1:7" x14ac:dyDescent="0.35">
      <c r="A37" s="19">
        <v>5400</v>
      </c>
      <c r="B37" s="6" t="s">
        <v>30</v>
      </c>
      <c r="C37" s="7">
        <v>316346.73</v>
      </c>
      <c r="D37" s="7"/>
      <c r="E37" s="7">
        <f t="shared" si="9"/>
        <v>316346.73</v>
      </c>
      <c r="F37" s="7">
        <v>291211.45</v>
      </c>
    </row>
    <row r="38" spans="1:7" x14ac:dyDescent="0.35">
      <c r="A38" s="19">
        <v>5430</v>
      </c>
      <c r="B38" s="6" t="s">
        <v>31</v>
      </c>
      <c r="C38" s="7">
        <v>11634.54</v>
      </c>
      <c r="D38" s="7"/>
      <c r="E38" s="7">
        <f t="shared" si="9"/>
        <v>11634.54</v>
      </c>
      <c r="F38" s="7">
        <v>9634</v>
      </c>
    </row>
    <row r="39" spans="1:7" x14ac:dyDescent="0.35">
      <c r="A39" s="19">
        <v>5446</v>
      </c>
      <c r="B39" s="6" t="s">
        <v>32</v>
      </c>
      <c r="C39" s="7">
        <v>14465.58</v>
      </c>
      <c r="D39" s="7"/>
      <c r="E39" s="7">
        <f t="shared" si="9"/>
        <v>14465.58</v>
      </c>
      <c r="F39" s="7">
        <v>8393.74</v>
      </c>
    </row>
    <row r="40" spans="1:7" x14ac:dyDescent="0.35">
      <c r="A40" s="19">
        <v>5480</v>
      </c>
      <c r="B40" s="6" t="s">
        <v>33</v>
      </c>
      <c r="C40" s="7">
        <v>50872.42</v>
      </c>
      <c r="D40" s="7"/>
      <c r="E40" s="7">
        <f t="shared" si="9"/>
        <v>50872.42</v>
      </c>
      <c r="F40" s="7">
        <v>60639.82</v>
      </c>
    </row>
    <row r="41" spans="1:7" x14ac:dyDescent="0.35">
      <c r="A41" s="19">
        <v>5800</v>
      </c>
      <c r="B41" s="6" t="s">
        <v>34</v>
      </c>
      <c r="C41" s="7">
        <v>-569</v>
      </c>
      <c r="D41" s="7"/>
      <c r="E41" s="7">
        <f t="shared" si="9"/>
        <v>-569</v>
      </c>
      <c r="F41" s="7">
        <v>-5580</v>
      </c>
    </row>
    <row r="42" spans="1:7" x14ac:dyDescent="0.35">
      <c r="A42" s="19">
        <v>5925</v>
      </c>
      <c r="B42" s="6" t="s">
        <v>35</v>
      </c>
      <c r="C42" s="7">
        <v>37502</v>
      </c>
      <c r="D42" s="7"/>
      <c r="E42" s="7">
        <f t="shared" si="9"/>
        <v>37502</v>
      </c>
      <c r="F42" s="7">
        <v>9539</v>
      </c>
    </row>
    <row r="43" spans="1:7" x14ac:dyDescent="0.35">
      <c r="A43" s="19">
        <v>5940</v>
      </c>
      <c r="B43" s="6" t="s">
        <v>36</v>
      </c>
      <c r="C43" s="7">
        <v>332</v>
      </c>
      <c r="D43" s="7"/>
      <c r="E43" s="7">
        <f t="shared" si="9"/>
        <v>332</v>
      </c>
      <c r="F43" s="7"/>
    </row>
    <row r="44" spans="1:7" x14ac:dyDescent="0.35">
      <c r="A44" s="19">
        <v>5960</v>
      </c>
      <c r="B44" s="6" t="s">
        <v>37</v>
      </c>
      <c r="C44" s="7"/>
      <c r="D44" s="7"/>
      <c r="E44" s="7">
        <f t="shared" si="9"/>
        <v>0</v>
      </c>
      <c r="F44" s="7">
        <v>11650</v>
      </c>
    </row>
    <row r="45" spans="1:7" x14ac:dyDescent="0.35">
      <c r="A45" s="19">
        <v>5990</v>
      </c>
      <c r="B45" s="6" t="s">
        <v>38</v>
      </c>
      <c r="C45" s="7">
        <v>2300</v>
      </c>
      <c r="D45" s="7"/>
      <c r="E45" s="7">
        <f t="shared" si="9"/>
        <v>2300</v>
      </c>
      <c r="F45" s="7">
        <v>398.9</v>
      </c>
    </row>
    <row r="46" spans="1:7" x14ac:dyDescent="0.35">
      <c r="A46" s="29" t="s">
        <v>39</v>
      </c>
      <c r="B46" s="21"/>
      <c r="C46" s="22">
        <f>SUM(C29:C45)</f>
        <v>2629092.1</v>
      </c>
      <c r="D46" s="22">
        <f>SUM(D29:D45)</f>
        <v>1075000</v>
      </c>
      <c r="E46" s="22">
        <f>IFERROR(C46-D46, "-")</f>
        <v>1554092.1</v>
      </c>
      <c r="F46" s="22">
        <f>SUM(F29:F45)</f>
        <v>2406835.75</v>
      </c>
      <c r="G46" s="27" t="s">
        <v>73</v>
      </c>
    </row>
    <row r="47" spans="1:7" x14ac:dyDescent="0.35">
      <c r="A47" s="30"/>
      <c r="B47" s="24"/>
      <c r="C47" s="25"/>
      <c r="D47" s="25"/>
      <c r="E47" s="25"/>
      <c r="F47" s="25"/>
    </row>
    <row r="48" spans="1:7" x14ac:dyDescent="0.35">
      <c r="A48" s="19">
        <v>4310</v>
      </c>
      <c r="B48" s="6" t="s">
        <v>40</v>
      </c>
      <c r="C48" s="7">
        <v>25444.799999999999</v>
      </c>
      <c r="D48" s="7"/>
      <c r="E48" s="7">
        <f t="shared" ref="E48:E78" si="10">IFERROR(C48-D48, "-")</f>
        <v>25444.799999999999</v>
      </c>
      <c r="F48" s="7"/>
    </row>
    <row r="49" spans="1:6" x14ac:dyDescent="0.35">
      <c r="A49" s="19">
        <v>6530</v>
      </c>
      <c r="B49" s="6" t="s">
        <v>41</v>
      </c>
      <c r="C49" s="7">
        <v>140</v>
      </c>
      <c r="D49" s="7"/>
      <c r="E49" s="7">
        <f t="shared" si="10"/>
        <v>140</v>
      </c>
      <c r="F49" s="7"/>
    </row>
    <row r="50" spans="1:6" x14ac:dyDescent="0.35">
      <c r="A50" s="19">
        <v>6640</v>
      </c>
      <c r="B50" s="6" t="s">
        <v>42</v>
      </c>
      <c r="C50" s="7">
        <v>36854.559999999998</v>
      </c>
      <c r="D50" s="7"/>
      <c r="E50" s="7">
        <f t="shared" si="10"/>
        <v>36854.559999999998</v>
      </c>
      <c r="F50" s="7">
        <v>7063</v>
      </c>
    </row>
    <row r="51" spans="1:6" x14ac:dyDescent="0.35">
      <c r="A51" s="19">
        <v>6700</v>
      </c>
      <c r="B51" s="6" t="s">
        <v>43</v>
      </c>
      <c r="C51" s="7">
        <v>30000</v>
      </c>
      <c r="D51" s="7"/>
      <c r="E51" s="7">
        <f t="shared" si="10"/>
        <v>30000</v>
      </c>
      <c r="F51" s="7"/>
    </row>
    <row r="52" spans="1:6" x14ac:dyDescent="0.35">
      <c r="A52" s="19">
        <v>6701</v>
      </c>
      <c r="B52" s="6" t="s">
        <v>44</v>
      </c>
      <c r="C52" s="7">
        <v>5000</v>
      </c>
      <c r="D52" s="7"/>
      <c r="E52" s="7">
        <f t="shared" si="10"/>
        <v>5000</v>
      </c>
      <c r="F52" s="7"/>
    </row>
    <row r="53" spans="1:6" x14ac:dyDescent="0.35">
      <c r="A53" s="19">
        <v>6720</v>
      </c>
      <c r="B53" s="6" t="s">
        <v>45</v>
      </c>
      <c r="C53" s="7"/>
      <c r="D53" s="7"/>
      <c r="E53" s="7">
        <f t="shared" si="10"/>
        <v>0</v>
      </c>
      <c r="F53" s="7">
        <v>20000</v>
      </c>
    </row>
    <row r="54" spans="1:6" x14ac:dyDescent="0.35">
      <c r="A54" s="19">
        <v>6730</v>
      </c>
      <c r="B54" s="6" t="s">
        <v>46</v>
      </c>
      <c r="C54" s="7">
        <v>722047.55</v>
      </c>
      <c r="D54" s="7"/>
      <c r="E54" s="7">
        <f t="shared" si="10"/>
        <v>722047.55</v>
      </c>
      <c r="F54" s="7">
        <v>345776.5</v>
      </c>
    </row>
    <row r="55" spans="1:6" x14ac:dyDescent="0.35">
      <c r="A55" s="19">
        <v>6740</v>
      </c>
      <c r="B55" s="6" t="s">
        <v>47</v>
      </c>
      <c r="C55" s="7">
        <v>497349.29</v>
      </c>
      <c r="D55" s="7"/>
      <c r="E55" s="7">
        <f t="shared" si="10"/>
        <v>497349.29</v>
      </c>
      <c r="F55" s="7">
        <v>215569.09</v>
      </c>
    </row>
    <row r="56" spans="1:6" x14ac:dyDescent="0.35">
      <c r="A56" s="19">
        <v>6790</v>
      </c>
      <c r="B56" s="6" t="s">
        <v>48</v>
      </c>
      <c r="C56" s="7">
        <v>35627.5</v>
      </c>
      <c r="D56" s="7"/>
      <c r="E56" s="7">
        <f t="shared" si="10"/>
        <v>35627.5</v>
      </c>
      <c r="F56" s="7">
        <v>129250</v>
      </c>
    </row>
    <row r="57" spans="1:6" x14ac:dyDescent="0.35">
      <c r="A57" s="19">
        <v>6791</v>
      </c>
      <c r="B57" s="6" t="s">
        <v>49</v>
      </c>
      <c r="C57" s="7">
        <v>11916.81</v>
      </c>
      <c r="D57" s="7"/>
      <c r="E57" s="7">
        <f t="shared" si="10"/>
        <v>11916.81</v>
      </c>
      <c r="F57" s="7">
        <v>9591.34</v>
      </c>
    </row>
    <row r="58" spans="1:6" x14ac:dyDescent="0.35">
      <c r="A58" s="19">
        <v>6800</v>
      </c>
      <c r="B58" s="6" t="s">
        <v>50</v>
      </c>
      <c r="C58" s="7">
        <v>2772.8</v>
      </c>
      <c r="D58" s="7"/>
      <c r="E58" s="7">
        <f t="shared" si="10"/>
        <v>2772.8</v>
      </c>
      <c r="F58" s="7">
        <v>4541.2</v>
      </c>
    </row>
    <row r="59" spans="1:6" x14ac:dyDescent="0.35">
      <c r="A59" s="19">
        <v>6820</v>
      </c>
      <c r="B59" s="6" t="s">
        <v>51</v>
      </c>
      <c r="C59" s="7">
        <v>10156.25</v>
      </c>
      <c r="D59" s="7"/>
      <c r="E59" s="7">
        <f t="shared" si="10"/>
        <v>10156.25</v>
      </c>
      <c r="F59" s="7">
        <v>3143.75</v>
      </c>
    </row>
    <row r="60" spans="1:6" x14ac:dyDescent="0.35">
      <c r="A60" s="19">
        <v>6844</v>
      </c>
      <c r="B60" s="6" t="s">
        <v>52</v>
      </c>
      <c r="C60" s="7"/>
      <c r="D60" s="7"/>
      <c r="E60" s="7">
        <f t="shared" si="10"/>
        <v>0</v>
      </c>
      <c r="F60" s="7">
        <v>4188</v>
      </c>
    </row>
    <row r="61" spans="1:6" x14ac:dyDescent="0.35">
      <c r="A61" s="19">
        <v>6920</v>
      </c>
      <c r="B61" s="6" t="s">
        <v>53</v>
      </c>
      <c r="C61" s="7">
        <v>4274.8100000000004</v>
      </c>
      <c r="D61" s="7"/>
      <c r="E61" s="7">
        <f t="shared" si="10"/>
        <v>4274.8100000000004</v>
      </c>
      <c r="F61" s="7">
        <v>2058.75</v>
      </c>
    </row>
    <row r="62" spans="1:6" x14ac:dyDescent="0.35">
      <c r="A62" s="19">
        <v>6930</v>
      </c>
      <c r="B62" s="6" t="s">
        <v>54</v>
      </c>
      <c r="C62" s="7">
        <v>478</v>
      </c>
      <c r="D62" s="7"/>
      <c r="E62" s="7">
        <f t="shared" si="10"/>
        <v>478</v>
      </c>
      <c r="F62" s="7">
        <v>6223</v>
      </c>
    </row>
    <row r="63" spans="1:6" x14ac:dyDescent="0.35">
      <c r="A63" s="19">
        <v>7100</v>
      </c>
      <c r="B63" s="6" t="s">
        <v>55</v>
      </c>
      <c r="C63" s="7">
        <v>195371.22</v>
      </c>
      <c r="D63" s="7">
        <v>100000</v>
      </c>
      <c r="E63" s="7">
        <f t="shared" si="10"/>
        <v>95371.22</v>
      </c>
      <c r="F63" s="7">
        <v>191886.72</v>
      </c>
    </row>
    <row r="64" spans="1:6" x14ac:dyDescent="0.35">
      <c r="A64" s="19">
        <v>7140</v>
      </c>
      <c r="B64" s="6" t="s">
        <v>56</v>
      </c>
      <c r="C64" s="7">
        <v>38755</v>
      </c>
      <c r="D64" s="7"/>
      <c r="E64" s="7">
        <f t="shared" si="10"/>
        <v>38755</v>
      </c>
      <c r="F64" s="7">
        <v>14045</v>
      </c>
    </row>
    <row r="65" spans="1:6" x14ac:dyDescent="0.35">
      <c r="A65" s="19">
        <v>7142</v>
      </c>
      <c r="B65" s="6" t="s">
        <v>57</v>
      </c>
      <c r="C65" s="7">
        <v>110461.18</v>
      </c>
      <c r="D65" s="7"/>
      <c r="E65" s="7">
        <f t="shared" si="10"/>
        <v>110461.18</v>
      </c>
      <c r="F65" s="7">
        <v>74153.69</v>
      </c>
    </row>
    <row r="66" spans="1:6" x14ac:dyDescent="0.35">
      <c r="A66" s="19">
        <v>7150</v>
      </c>
      <c r="B66" s="6" t="s">
        <v>58</v>
      </c>
      <c r="C66" s="7">
        <v>140</v>
      </c>
      <c r="D66" s="7"/>
      <c r="E66" s="7">
        <f t="shared" si="10"/>
        <v>140</v>
      </c>
      <c r="F66" s="7">
        <v>400</v>
      </c>
    </row>
    <row r="67" spans="1:6" x14ac:dyDescent="0.35">
      <c r="A67" s="19">
        <v>7152</v>
      </c>
      <c r="B67" s="6" t="s">
        <v>59</v>
      </c>
      <c r="C67" s="7">
        <v>5544</v>
      </c>
      <c r="D67" s="7"/>
      <c r="E67" s="7">
        <f t="shared" si="10"/>
        <v>5544</v>
      </c>
      <c r="F67" s="7">
        <v>1640</v>
      </c>
    </row>
    <row r="68" spans="1:6" x14ac:dyDescent="0.35">
      <c r="A68" s="19">
        <v>7190</v>
      </c>
      <c r="B68" s="6" t="s">
        <v>60</v>
      </c>
      <c r="C68" s="7">
        <v>1650</v>
      </c>
      <c r="D68" s="7"/>
      <c r="E68" s="7">
        <f t="shared" si="10"/>
        <v>1650</v>
      </c>
      <c r="F68" s="7"/>
    </row>
    <row r="69" spans="1:6" x14ac:dyDescent="0.35">
      <c r="A69" s="19">
        <v>7220</v>
      </c>
      <c r="B69" s="6" t="s">
        <v>61</v>
      </c>
      <c r="C69" s="7">
        <v>1146169.2</v>
      </c>
      <c r="D69" s="7">
        <v>1100000</v>
      </c>
      <c r="E69" s="7">
        <f t="shared" si="10"/>
        <v>46169.199999999953</v>
      </c>
      <c r="F69" s="7">
        <v>839164.83</v>
      </c>
    </row>
    <row r="70" spans="1:6" x14ac:dyDescent="0.35">
      <c r="A70" s="19">
        <v>7310</v>
      </c>
      <c r="B70" s="6" t="s">
        <v>62</v>
      </c>
      <c r="C70" s="7">
        <v>20622.5</v>
      </c>
      <c r="D70" s="7"/>
      <c r="E70" s="7">
        <f t="shared" si="10"/>
        <v>20622.5</v>
      </c>
      <c r="F70" s="7">
        <v>5353</v>
      </c>
    </row>
    <row r="71" spans="1:6" x14ac:dyDescent="0.35">
      <c r="A71" s="19">
        <v>7330</v>
      </c>
      <c r="B71" s="6" t="s">
        <v>63</v>
      </c>
      <c r="C71" s="7">
        <v>73583.64</v>
      </c>
      <c r="D71" s="7">
        <v>90000</v>
      </c>
      <c r="E71" s="7">
        <f t="shared" si="10"/>
        <v>-16416.36</v>
      </c>
      <c r="F71" s="7">
        <v>11242.8</v>
      </c>
    </row>
    <row r="72" spans="1:6" x14ac:dyDescent="0.35">
      <c r="A72" s="19">
        <v>7332</v>
      </c>
      <c r="B72" s="6" t="s">
        <v>64</v>
      </c>
      <c r="C72" s="7">
        <v>31855</v>
      </c>
      <c r="D72" s="7"/>
      <c r="E72" s="7">
        <f t="shared" si="10"/>
        <v>31855</v>
      </c>
      <c r="F72" s="7">
        <v>22509</v>
      </c>
    </row>
    <row r="73" spans="1:6" x14ac:dyDescent="0.35">
      <c r="A73" s="19">
        <v>7410</v>
      </c>
      <c r="B73" s="6" t="s">
        <v>65</v>
      </c>
      <c r="C73" s="7">
        <v>2746</v>
      </c>
      <c r="D73" s="7"/>
      <c r="E73" s="7">
        <f t="shared" si="10"/>
        <v>2746</v>
      </c>
      <c r="F73" s="7">
        <v>2793</v>
      </c>
    </row>
    <row r="74" spans="1:6" x14ac:dyDescent="0.35">
      <c r="A74" s="19">
        <v>7420</v>
      </c>
      <c r="B74" s="6" t="s">
        <v>66</v>
      </c>
      <c r="C74" s="7">
        <v>11445</v>
      </c>
      <c r="D74" s="7"/>
      <c r="E74" s="7">
        <f t="shared" si="10"/>
        <v>11445</v>
      </c>
      <c r="F74" s="7">
        <v>18943.8</v>
      </c>
    </row>
    <row r="75" spans="1:6" x14ac:dyDescent="0.35">
      <c r="A75" s="19">
        <v>7704</v>
      </c>
      <c r="B75" s="6" t="s">
        <v>67</v>
      </c>
      <c r="C75" s="7"/>
      <c r="D75" s="7"/>
      <c r="E75" s="7">
        <f t="shared" si="10"/>
        <v>0</v>
      </c>
      <c r="F75" s="7">
        <v>1000</v>
      </c>
    </row>
    <row r="76" spans="1:6" x14ac:dyDescent="0.35">
      <c r="A76" s="19">
        <v>7706</v>
      </c>
      <c r="B76" s="6" t="s">
        <v>68</v>
      </c>
      <c r="C76" s="7">
        <v>715787</v>
      </c>
      <c r="D76" s="7"/>
      <c r="E76" s="7">
        <f t="shared" si="10"/>
        <v>715787</v>
      </c>
      <c r="F76" s="7">
        <v>693950</v>
      </c>
    </row>
    <row r="77" spans="1:6" x14ac:dyDescent="0.35">
      <c r="A77" s="19">
        <v>7720</v>
      </c>
      <c r="B77" s="6" t="s">
        <v>69</v>
      </c>
      <c r="C77" s="7">
        <v>12400</v>
      </c>
      <c r="D77" s="7"/>
      <c r="E77" s="7">
        <f t="shared" si="10"/>
        <v>12400</v>
      </c>
      <c r="F77" s="7">
        <v>15000</v>
      </c>
    </row>
    <row r="78" spans="1:6" x14ac:dyDescent="0.35">
      <c r="A78" s="19">
        <v>7770</v>
      </c>
      <c r="B78" s="6" t="s">
        <v>70</v>
      </c>
      <c r="C78" s="7">
        <v>4641.17</v>
      </c>
      <c r="D78" s="7"/>
      <c r="E78" s="7">
        <f t="shared" si="10"/>
        <v>4641.17</v>
      </c>
      <c r="F78" s="7"/>
    </row>
    <row r="79" spans="1:6" x14ac:dyDescent="0.35">
      <c r="A79" s="29" t="s">
        <v>71</v>
      </c>
      <c r="B79" s="21"/>
      <c r="C79" s="22">
        <f>SUM(C48:C78)</f>
        <v>3753233.28</v>
      </c>
      <c r="D79" s="22">
        <f>SUM(D48:D78)</f>
        <v>1290000</v>
      </c>
      <c r="E79" s="22">
        <f>IFERROR(C79-D79, "-")</f>
        <v>2463233.2799999998</v>
      </c>
      <c r="F79" s="22">
        <f>SUM(F48:F78)</f>
        <v>2639486.4699999997</v>
      </c>
    </row>
    <row r="80" spans="1:6" x14ac:dyDescent="0.35">
      <c r="A80" s="30"/>
      <c r="B80" s="24"/>
      <c r="C80" s="25"/>
      <c r="D80" s="25"/>
      <c r="E80" s="25"/>
      <c r="F80" s="25"/>
    </row>
    <row r="81" spans="1:7" x14ac:dyDescent="0.35">
      <c r="A81" s="13"/>
      <c r="B81" s="6"/>
      <c r="C81" s="26"/>
      <c r="D81" s="26"/>
      <c r="E81" s="26"/>
      <c r="F81" s="26"/>
    </row>
    <row r="82" spans="1:7" x14ac:dyDescent="0.35">
      <c r="A82" s="29" t="s">
        <v>72</v>
      </c>
      <c r="B82" s="21"/>
      <c r="C82" s="22">
        <f>SUM(C79,C46)</f>
        <v>6382325.3799999999</v>
      </c>
      <c r="D82" s="22">
        <f>SUM(D79,D46)</f>
        <v>2365000</v>
      </c>
      <c r="E82" s="22">
        <f>SUM(E79,E46)</f>
        <v>4017325.38</v>
      </c>
      <c r="F82" s="22">
        <f>SUM(F79,F46)</f>
        <v>5046322.22</v>
      </c>
      <c r="G82" s="27" t="s">
        <v>78</v>
      </c>
    </row>
    <row r="83" spans="1:7" x14ac:dyDescent="0.35">
      <c r="A83" s="15"/>
      <c r="B83" s="16"/>
      <c r="C83" s="28"/>
      <c r="D83" s="28"/>
      <c r="E83" s="28"/>
      <c r="F83" s="28"/>
    </row>
    <row r="84" spans="1:7" x14ac:dyDescent="0.35">
      <c r="A84" s="13"/>
      <c r="B84" s="6"/>
      <c r="C84" s="26"/>
      <c r="D84" s="26"/>
      <c r="E84" s="26"/>
      <c r="F84" s="26"/>
    </row>
    <row r="85" spans="1:7" x14ac:dyDescent="0.35">
      <c r="A85" s="29" t="s">
        <v>74</v>
      </c>
      <c r="B85" s="21"/>
      <c r="C85" s="22">
        <f>SUM(C27,C82)</f>
        <v>345037.52000000048</v>
      </c>
      <c r="D85" s="22">
        <f>SUM(D27,D82)</f>
        <v>0</v>
      </c>
      <c r="E85" s="22">
        <f>SUM(E27,E82)</f>
        <v>345037.52000000048</v>
      </c>
      <c r="F85" s="22">
        <f>SUM(F27,F82)</f>
        <v>235006.56999999937</v>
      </c>
    </row>
    <row r="86" spans="1:7" x14ac:dyDescent="0.35">
      <c r="A86" s="13"/>
      <c r="B86" s="6"/>
      <c r="C86" s="26"/>
      <c r="D86" s="26"/>
      <c r="E86" s="26"/>
      <c r="F86" s="26"/>
    </row>
    <row r="87" spans="1:7" x14ac:dyDescent="0.35">
      <c r="A87" s="19">
        <v>8050</v>
      </c>
      <c r="B87" s="6" t="s">
        <v>75</v>
      </c>
      <c r="C87" s="7">
        <v>-89136.62</v>
      </c>
      <c r="D87" s="7"/>
      <c r="E87" s="7">
        <f t="shared" ref="E87:E88" si="11">IFERROR(C87-D87, "-")</f>
        <v>-89136.62</v>
      </c>
      <c r="F87" s="7">
        <v>-53712.26</v>
      </c>
    </row>
    <row r="88" spans="1:7" x14ac:dyDescent="0.35">
      <c r="A88" s="29" t="s">
        <v>76</v>
      </c>
      <c r="B88" s="21"/>
      <c r="C88" s="22">
        <f t="shared" ref="C88:D88" si="12">SUM(C87)</f>
        <v>-89136.62</v>
      </c>
      <c r="D88" s="22">
        <f t="shared" si="12"/>
        <v>0</v>
      </c>
      <c r="E88" s="22">
        <f t="shared" si="11"/>
        <v>-89136.62</v>
      </c>
      <c r="F88" s="22">
        <f t="shared" ref="F88" si="13">SUM(F87)</f>
        <v>-53712.26</v>
      </c>
    </row>
    <row r="89" spans="1:7" x14ac:dyDescent="0.35">
      <c r="A89" s="13"/>
      <c r="B89" s="6"/>
      <c r="C89" s="26"/>
      <c r="D89" s="26"/>
      <c r="E89" s="26"/>
      <c r="F89" s="26"/>
    </row>
    <row r="90" spans="1:7" x14ac:dyDescent="0.35">
      <c r="A90" s="29" t="s">
        <v>77</v>
      </c>
      <c r="B90" s="21"/>
      <c r="C90" s="22">
        <f t="shared" ref="C90:F90" si="14">SUM(C88,C85)</f>
        <v>255900.90000000049</v>
      </c>
      <c r="D90" s="22">
        <f t="shared" si="14"/>
        <v>0</v>
      </c>
      <c r="E90" s="22">
        <f t="shared" si="14"/>
        <v>255900.90000000049</v>
      </c>
      <c r="F90" s="22">
        <f t="shared" si="14"/>
        <v>181294.30999999936</v>
      </c>
      <c r="G90" s="27" t="s">
        <v>79</v>
      </c>
    </row>
    <row r="91" spans="1:7" x14ac:dyDescent="0.35">
      <c r="A91" s="15"/>
      <c r="B91" s="16"/>
      <c r="C91" s="28"/>
      <c r="D91" s="31"/>
      <c r="E91" s="31"/>
      <c r="F91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Regnskapsrapport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 Føll</dc:creator>
  <cp:lastModifiedBy>Berit Sølberg</cp:lastModifiedBy>
  <cp:lastPrinted>2024-03-05T07:34:19Z</cp:lastPrinted>
  <dcterms:created xsi:type="dcterms:W3CDTF">2024-02-08T13:43:40Z</dcterms:created>
  <dcterms:modified xsi:type="dcterms:W3CDTF">2024-03-05T08:02:58Z</dcterms:modified>
</cp:coreProperties>
</file>