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orro\Documents\Årsmøte TBL 2022\"/>
    </mc:Choice>
  </mc:AlternateContent>
  <xr:revisionPtr revIDLastSave="0" documentId="8_{5FDC6414-A022-459E-8EA6-E09C6A102F41}" xr6:coauthVersionLast="47" xr6:coauthVersionMax="47" xr10:uidLastSave="{00000000-0000-0000-0000-000000000000}"/>
  <bookViews>
    <workbookView xWindow="28680" yWindow="-120" windowWidth="29040" windowHeight="15840" xr2:uid="{88D6FD7B-A647-47B4-A84C-836E2B6288C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D64" i="1"/>
  <c r="D66" i="1" s="1"/>
  <c r="C64" i="1"/>
  <c r="E64" i="1" s="1"/>
  <c r="E63" i="1"/>
  <c r="G55" i="1"/>
  <c r="G58" i="1" s="1"/>
  <c r="F55" i="1"/>
  <c r="D55" i="1"/>
  <c r="D58" i="1" s="1"/>
  <c r="C55" i="1"/>
  <c r="E55" i="1" s="1"/>
  <c r="E58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G33" i="1"/>
  <c r="F33" i="1"/>
  <c r="F58" i="1" s="1"/>
  <c r="E33" i="1"/>
  <c r="D33" i="1"/>
  <c r="C33" i="1"/>
  <c r="C58" i="1" s="1"/>
  <c r="E32" i="1"/>
  <c r="E31" i="1"/>
  <c r="E30" i="1"/>
  <c r="E29" i="1"/>
  <c r="E28" i="1"/>
  <c r="E27" i="1"/>
  <c r="F24" i="1"/>
  <c r="F61" i="1" s="1"/>
  <c r="F66" i="1" s="1"/>
  <c r="G21" i="1"/>
  <c r="F21" i="1"/>
  <c r="E21" i="1"/>
  <c r="D21" i="1"/>
  <c r="D24" i="1" s="1"/>
  <c r="D61" i="1" s="1"/>
  <c r="C21" i="1"/>
  <c r="C24" i="1" s="1"/>
  <c r="E20" i="1"/>
  <c r="E19" i="1"/>
  <c r="E18" i="1"/>
  <c r="G16" i="1"/>
  <c r="F16" i="1"/>
  <c r="E16" i="1"/>
  <c r="D16" i="1"/>
  <c r="C16" i="1"/>
  <c r="E15" i="1"/>
  <c r="G13" i="1"/>
  <c r="G24" i="1" s="1"/>
  <c r="F13" i="1"/>
  <c r="D13" i="1"/>
  <c r="C13" i="1"/>
  <c r="E13" i="1" s="1"/>
  <c r="E12" i="1"/>
  <c r="E11" i="1"/>
  <c r="A6" i="1"/>
  <c r="G61" i="1" l="1"/>
  <c r="G66" i="1" s="1"/>
  <c r="E24" i="1"/>
  <c r="E61" i="1" s="1"/>
  <c r="E66" i="1" s="1"/>
  <c r="C61" i="1"/>
  <c r="C66" i="1" s="1"/>
</calcChain>
</file>

<file path=xl/sharedStrings.xml><?xml version="1.0" encoding="utf-8"?>
<sst xmlns="http://schemas.openxmlformats.org/spreadsheetml/2006/main" count="58" uniqueCount="55">
  <si>
    <t>Norges Bondelag</t>
  </si>
  <si>
    <t>Resultat Trøndelag</t>
  </si>
  <si>
    <t>Dato:</t>
  </si>
  <si>
    <t>Hittil i år</t>
  </si>
  <si>
    <t>Årets</t>
  </si>
  <si>
    <t>Avvik</t>
  </si>
  <si>
    <t>Hittil i fjor</t>
  </si>
  <si>
    <t>Fjorårets</t>
  </si>
  <si>
    <t>Regnskap</t>
  </si>
  <si>
    <t>Budsjett</t>
  </si>
  <si>
    <t>Annonser</t>
  </si>
  <si>
    <t>Andre avgiftsfrie inntekter</t>
  </si>
  <si>
    <t>Salgsinntekter</t>
  </si>
  <si>
    <t>Off.tilskudd - stat/fylke/kommune</t>
  </si>
  <si>
    <t>Andre inntekter</t>
  </si>
  <si>
    <t>Rammetilskudd</t>
  </si>
  <si>
    <t>Støtte Aktive lokallag</t>
  </si>
  <si>
    <t xml:space="preserve">Intern fordeling </t>
  </si>
  <si>
    <t>Sentrale bevilgninger</t>
  </si>
  <si>
    <t>Sum inntekter</t>
  </si>
  <si>
    <t>Note 1</t>
  </si>
  <si>
    <t>Telefongodtgjørelse</t>
  </si>
  <si>
    <t>Møtegodtgjørelse/daggodtgj.</t>
  </si>
  <si>
    <t>Fast godtgj.honorar till.valgt</t>
  </si>
  <si>
    <t>Arbeidsgiveravgift</t>
  </si>
  <si>
    <t>Kurs, seminar</t>
  </si>
  <si>
    <t>Andre personalkostnader</t>
  </si>
  <si>
    <t>Lønn og godtgjørelser</t>
  </si>
  <si>
    <t>Kjøp av inventar</t>
  </si>
  <si>
    <t>Kjøp av andre driftsmidler</t>
  </si>
  <si>
    <t>Honorar/Foredrag</t>
  </si>
  <si>
    <t>Andre fremmede tjenester</t>
  </si>
  <si>
    <t>Kontorrekvisita</t>
  </si>
  <si>
    <t>Trykkekostnader eksternt</t>
  </si>
  <si>
    <t>Porto</t>
  </si>
  <si>
    <t>Bilgodtgjørelse oppg.pliktig</t>
  </si>
  <si>
    <t>Flybilletter</t>
  </si>
  <si>
    <t>Reisekostnader</t>
  </si>
  <si>
    <t>Annen godtgj./repr. ikke pl.</t>
  </si>
  <si>
    <t>Møtekostnader</t>
  </si>
  <si>
    <t>Annonser,kunngjøringer</t>
  </si>
  <si>
    <t>Deltakerkostnad på møter/kurs-/konferanser mm</t>
  </si>
  <si>
    <t>Markedsmateriell</t>
  </si>
  <si>
    <t xml:space="preserve">Kontingenter </t>
  </si>
  <si>
    <t>Gaver</t>
  </si>
  <si>
    <t>Aktivitetsavh. utbetaling/aktivitet lokallag</t>
  </si>
  <si>
    <t>Støtte til diverse eksterne org. m.m.</t>
  </si>
  <si>
    <t>Andre kostnader</t>
  </si>
  <si>
    <t>Sum kostnader</t>
  </si>
  <si>
    <t>Note 2</t>
  </si>
  <si>
    <t>Driftsresultat</t>
  </si>
  <si>
    <t>Renteinntekter</t>
  </si>
  <si>
    <t>Finansresultat</t>
  </si>
  <si>
    <t>Resultat</t>
  </si>
  <si>
    <t>Note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</si>
</sst>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594A2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9732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00AD6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3" fontId="0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2" fontId="4" fillId="3" borderId="0" xfId="0" applyNumberFormat="1" applyFont="1" applyFill="1" applyAlignment="1">
      <alignment horizontal="left" vertical="center"/>
    </xf>
    <xf numFmtId="2" fontId="4" fillId="3" borderId="0" xfId="0" applyNumberFormat="1" applyFont="1" applyFill="1" applyAlignment="1">
      <alignment vertical="center"/>
    </xf>
    <xf numFmtId="3" fontId="6" fillId="3" borderId="0" xfId="1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7" fillId="4" borderId="0" xfId="0" applyNumberFormat="1" applyFont="1" applyFill="1" applyAlignment="1">
      <alignment horizontal="left" vertical="center"/>
    </xf>
    <xf numFmtId="2" fontId="7" fillId="4" borderId="0" xfId="0" applyNumberFormat="1" applyFont="1" applyFill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2" fontId="2" fillId="5" borderId="0" xfId="0" applyNumberFormat="1" applyFont="1" applyFill="1" applyAlignment="1">
      <alignment vertical="center"/>
    </xf>
    <xf numFmtId="3" fontId="4" fillId="3" borderId="0" xfId="1" applyNumberFormat="1" applyFont="1" applyFill="1" applyAlignment="1">
      <alignment vertical="center"/>
    </xf>
    <xf numFmtId="2" fontId="7" fillId="0" borderId="0" xfId="0" applyNumberFormat="1" applyFont="1" applyAlignment="1">
      <alignment horizontal="left" vertical="center"/>
    </xf>
    <xf numFmtId="2" fontId="7" fillId="4" borderId="0" xfId="0" applyNumberFormat="1" applyFont="1" applyFill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E8F8-1E74-431A-86F2-6FF2A0DAF143}">
  <dimension ref="A1:I66"/>
  <sheetViews>
    <sheetView tabSelected="1" workbookViewId="0">
      <selection activeCell="M19" sqref="M19"/>
    </sheetView>
  </sheetViews>
  <sheetFormatPr baseColWidth="10" defaultRowHeight="14.5" x14ac:dyDescent="0.35"/>
  <sheetData>
    <row r="1" spans="1:9" x14ac:dyDescent="0.35">
      <c r="A1" s="1"/>
      <c r="B1" s="2"/>
      <c r="C1" s="3"/>
      <c r="D1" s="4"/>
      <c r="E1" s="4"/>
      <c r="F1" s="4"/>
      <c r="G1" s="4"/>
      <c r="H1" s="2"/>
      <c r="I1" s="2"/>
    </row>
    <row r="2" spans="1:9" ht="26" x14ac:dyDescent="0.35">
      <c r="A2" s="5" t="s">
        <v>0</v>
      </c>
      <c r="B2" s="6"/>
      <c r="C2" s="7"/>
      <c r="D2" s="8"/>
      <c r="E2" s="8"/>
      <c r="F2" s="8"/>
      <c r="G2" s="8"/>
      <c r="H2" s="6"/>
      <c r="I2" s="6"/>
    </row>
    <row r="3" spans="1:9" ht="26" x14ac:dyDescent="0.35">
      <c r="A3" s="9" t="s">
        <v>1</v>
      </c>
      <c r="B3" s="6"/>
      <c r="C3" s="7"/>
      <c r="D3" s="8"/>
      <c r="E3" s="8"/>
      <c r="F3" s="8"/>
      <c r="G3" s="8"/>
      <c r="H3" s="6"/>
      <c r="I3" s="6"/>
    </row>
    <row r="4" spans="1:9" ht="26" x14ac:dyDescent="0.35">
      <c r="A4" s="10"/>
      <c r="B4" s="11"/>
      <c r="C4" s="7"/>
      <c r="D4" s="8"/>
      <c r="E4" s="8"/>
      <c r="F4" s="8"/>
      <c r="G4" s="8"/>
      <c r="H4" s="6"/>
      <c r="I4" s="6"/>
    </row>
    <row r="5" spans="1:9" ht="26" x14ac:dyDescent="0.35">
      <c r="A5" s="9"/>
      <c r="B5" s="6"/>
      <c r="C5" s="7"/>
      <c r="D5" s="8"/>
      <c r="E5" s="8"/>
      <c r="F5" s="8"/>
      <c r="G5" s="8"/>
      <c r="H5" s="6"/>
      <c r="I5" s="6"/>
    </row>
    <row r="6" spans="1:9" x14ac:dyDescent="0.35">
      <c r="A6" s="12" t="str">
        <f>"Periode:  "&amp;"202112"</f>
        <v>Periode:  202112</v>
      </c>
      <c r="B6" s="6"/>
      <c r="C6" s="7"/>
      <c r="D6" s="8"/>
      <c r="E6" s="8"/>
      <c r="F6" s="8"/>
      <c r="G6" s="8"/>
      <c r="H6" s="6"/>
      <c r="I6" s="6"/>
    </row>
    <row r="7" spans="1:9" x14ac:dyDescent="0.35">
      <c r="A7" s="13" t="s">
        <v>2</v>
      </c>
      <c r="B7" s="14">
        <v>44600</v>
      </c>
      <c r="C7" s="3"/>
      <c r="D7" s="4"/>
      <c r="E7" s="4"/>
      <c r="F7" s="4"/>
      <c r="G7" s="4"/>
      <c r="H7" s="2"/>
      <c r="I7" s="2"/>
    </row>
    <row r="8" spans="1:9" x14ac:dyDescent="0.35">
      <c r="A8" s="1"/>
      <c r="B8" s="2"/>
      <c r="C8" s="3"/>
      <c r="D8" s="4"/>
      <c r="E8" s="4"/>
      <c r="F8" s="4"/>
      <c r="G8" s="4"/>
      <c r="H8" s="2"/>
      <c r="I8" s="2"/>
    </row>
    <row r="9" spans="1:9" x14ac:dyDescent="0.35">
      <c r="A9" s="15"/>
      <c r="B9" s="16"/>
      <c r="C9" s="17" t="s">
        <v>3</v>
      </c>
      <c r="D9" s="18" t="s">
        <v>4</v>
      </c>
      <c r="E9" s="18" t="s">
        <v>5</v>
      </c>
      <c r="F9" s="18" t="s">
        <v>6</v>
      </c>
      <c r="G9" s="18" t="s">
        <v>7</v>
      </c>
      <c r="H9" s="16"/>
      <c r="I9" s="2"/>
    </row>
    <row r="10" spans="1:9" x14ac:dyDescent="0.35">
      <c r="A10" s="15"/>
      <c r="B10" s="16"/>
      <c r="C10" s="17" t="s">
        <v>8</v>
      </c>
      <c r="D10" s="18" t="s">
        <v>9</v>
      </c>
      <c r="E10" s="18"/>
      <c r="F10" s="18" t="s">
        <v>8</v>
      </c>
      <c r="G10" s="18" t="s">
        <v>8</v>
      </c>
      <c r="H10" s="16"/>
      <c r="I10" s="2"/>
    </row>
    <row r="11" spans="1:9" x14ac:dyDescent="0.35">
      <c r="A11" s="19">
        <v>3082</v>
      </c>
      <c r="B11" s="6" t="s">
        <v>10</v>
      </c>
      <c r="C11" s="7"/>
      <c r="D11" s="7"/>
      <c r="E11" s="7">
        <f t="shared" ref="E11:E12" si="0">IFERROR(C11-D11, "-")</f>
        <v>0</v>
      </c>
      <c r="F11" s="7">
        <v>-7700</v>
      </c>
      <c r="G11" s="7">
        <v>-7700</v>
      </c>
      <c r="H11" s="6"/>
      <c r="I11" s="2"/>
    </row>
    <row r="12" spans="1:9" x14ac:dyDescent="0.35">
      <c r="A12" s="19">
        <v>3190</v>
      </c>
      <c r="B12" s="6" t="s">
        <v>11</v>
      </c>
      <c r="C12" s="7"/>
      <c r="D12" s="7"/>
      <c r="E12" s="7">
        <f t="shared" si="0"/>
        <v>0</v>
      </c>
      <c r="F12" s="7">
        <v>-9632.5</v>
      </c>
      <c r="G12" s="7">
        <v>-9632.5</v>
      </c>
      <c r="H12" s="6"/>
      <c r="I12" s="2"/>
    </row>
    <row r="13" spans="1:9" x14ac:dyDescent="0.35">
      <c r="A13" s="20" t="s">
        <v>12</v>
      </c>
      <c r="B13" s="21"/>
      <c r="C13" s="22">
        <f t="shared" ref="C13:D13" si="1">SUM(C11:C12)</f>
        <v>0</v>
      </c>
      <c r="D13" s="22">
        <f t="shared" si="1"/>
        <v>0</v>
      </c>
      <c r="E13" s="22">
        <f>IFERROR(C13-D13, "-")</f>
        <v>0</v>
      </c>
      <c r="F13" s="22">
        <f t="shared" ref="F13:G13" si="2">SUM(F11:F12)</f>
        <v>-17332.5</v>
      </c>
      <c r="G13" s="22">
        <f t="shared" si="2"/>
        <v>-17332.5</v>
      </c>
      <c r="H13" s="21"/>
      <c r="I13" s="23"/>
    </row>
    <row r="14" spans="1:9" x14ac:dyDescent="0.35">
      <c r="A14" s="24"/>
      <c r="B14" s="25"/>
      <c r="C14" s="26"/>
      <c r="D14" s="26"/>
      <c r="E14" s="26"/>
      <c r="F14" s="26"/>
      <c r="G14" s="26"/>
      <c r="H14" s="25"/>
      <c r="I14" s="23"/>
    </row>
    <row r="15" spans="1:9" x14ac:dyDescent="0.35">
      <c r="A15" s="19">
        <v>3950</v>
      </c>
      <c r="B15" s="6" t="s">
        <v>13</v>
      </c>
      <c r="C15" s="7">
        <v>-25908.19</v>
      </c>
      <c r="D15" s="7"/>
      <c r="E15" s="7">
        <f t="shared" ref="E15:E16" si="3">IFERROR(C15-D15, "-")</f>
        <v>-25908.19</v>
      </c>
      <c r="F15" s="7">
        <v>-74041.81</v>
      </c>
      <c r="G15" s="7">
        <v>-74041.81</v>
      </c>
      <c r="H15" s="6"/>
      <c r="I15" s="2"/>
    </row>
    <row r="16" spans="1:9" x14ac:dyDescent="0.35">
      <c r="A16" s="20" t="s">
        <v>14</v>
      </c>
      <c r="B16" s="21"/>
      <c r="C16" s="22">
        <f t="shared" ref="C16:D16" si="4">SUM(C15)</f>
        <v>-25908.19</v>
      </c>
      <c r="D16" s="22">
        <f t="shared" si="4"/>
        <v>0</v>
      </c>
      <c r="E16" s="22">
        <f t="shared" si="3"/>
        <v>-25908.19</v>
      </c>
      <c r="F16" s="22">
        <f t="shared" ref="F16:G16" si="5">SUM(F15)</f>
        <v>-74041.81</v>
      </c>
      <c r="G16" s="22">
        <f t="shared" si="5"/>
        <v>-74041.81</v>
      </c>
      <c r="H16" s="21"/>
      <c r="I16" s="23"/>
    </row>
    <row r="17" spans="1:9" x14ac:dyDescent="0.35">
      <c r="A17" s="24"/>
      <c r="B17" s="25"/>
      <c r="C17" s="26"/>
      <c r="D17" s="26"/>
      <c r="E17" s="26"/>
      <c r="F17" s="26"/>
      <c r="G17" s="26"/>
      <c r="H17" s="25"/>
      <c r="I17" s="23"/>
    </row>
    <row r="18" spans="1:9" x14ac:dyDescent="0.35">
      <c r="A18" s="19">
        <v>3990</v>
      </c>
      <c r="B18" s="6" t="s">
        <v>15</v>
      </c>
      <c r="C18" s="7">
        <v>-2451000</v>
      </c>
      <c r="D18" s="7">
        <v>-2451000</v>
      </c>
      <c r="E18" s="7">
        <f t="shared" ref="E18:E20" si="6">IFERROR(C18-D18, "-")</f>
        <v>0</v>
      </c>
      <c r="F18" s="7">
        <v>-2451000</v>
      </c>
      <c r="G18" s="7">
        <v>-2451000</v>
      </c>
      <c r="H18" s="6"/>
      <c r="I18" s="2"/>
    </row>
    <row r="19" spans="1:9" x14ac:dyDescent="0.35">
      <c r="A19" s="19">
        <v>3993</v>
      </c>
      <c r="B19" s="6" t="s">
        <v>16</v>
      </c>
      <c r="C19" s="7">
        <v>-685885</v>
      </c>
      <c r="D19" s="7">
        <v>-682223</v>
      </c>
      <c r="E19" s="7">
        <f t="shared" si="6"/>
        <v>-3662</v>
      </c>
      <c r="F19" s="7">
        <v>-682223</v>
      </c>
      <c r="G19" s="7">
        <v>-682223</v>
      </c>
      <c r="H19" s="6"/>
      <c r="I19" s="2"/>
    </row>
    <row r="20" spans="1:9" x14ac:dyDescent="0.35">
      <c r="A20" s="19">
        <v>3995</v>
      </c>
      <c r="B20" s="6" t="s">
        <v>17</v>
      </c>
      <c r="C20" s="7">
        <v>-50000</v>
      </c>
      <c r="D20" s="7"/>
      <c r="E20" s="7">
        <f t="shared" si="6"/>
        <v>-50000</v>
      </c>
      <c r="F20" s="7"/>
      <c r="G20" s="7"/>
      <c r="H20" s="6"/>
      <c r="I20" s="2"/>
    </row>
    <row r="21" spans="1:9" x14ac:dyDescent="0.35">
      <c r="A21" s="20" t="s">
        <v>18</v>
      </c>
      <c r="B21" s="21"/>
      <c r="C21" s="22">
        <f t="shared" ref="C21:D21" si="7">SUM(C18:C20)</f>
        <v>-3186885</v>
      </c>
      <c r="D21" s="22">
        <f t="shared" si="7"/>
        <v>-3133223</v>
      </c>
      <c r="E21" s="22">
        <f>IFERROR(C21-D21, "-")</f>
        <v>-53662</v>
      </c>
      <c r="F21" s="22">
        <f t="shared" ref="F21:G21" si="8">SUM(F18:F20)</f>
        <v>-3133223</v>
      </c>
      <c r="G21" s="22">
        <f t="shared" si="8"/>
        <v>-3133223</v>
      </c>
      <c r="H21" s="21"/>
      <c r="I21" s="23"/>
    </row>
    <row r="22" spans="1:9" x14ac:dyDescent="0.35">
      <c r="A22" s="24"/>
      <c r="B22" s="25"/>
      <c r="C22" s="26"/>
      <c r="D22" s="26"/>
      <c r="E22" s="26"/>
      <c r="F22" s="26"/>
      <c r="G22" s="26"/>
      <c r="H22" s="25"/>
      <c r="I22" s="23"/>
    </row>
    <row r="23" spans="1:9" x14ac:dyDescent="0.35">
      <c r="A23" s="19"/>
      <c r="B23" s="6"/>
      <c r="C23" s="27"/>
      <c r="D23" s="27"/>
      <c r="E23" s="27"/>
      <c r="F23" s="27"/>
      <c r="G23" s="27"/>
      <c r="H23" s="6"/>
      <c r="I23" s="2"/>
    </row>
    <row r="24" spans="1:9" x14ac:dyDescent="0.35">
      <c r="A24" s="20" t="s">
        <v>19</v>
      </c>
      <c r="B24" s="21"/>
      <c r="C24" s="22">
        <f t="shared" ref="C24:D24" si="9">SUM(C21,C16,C13)</f>
        <v>-3212793.19</v>
      </c>
      <c r="D24" s="22">
        <f t="shared" si="9"/>
        <v>-3133223</v>
      </c>
      <c r="E24" s="22">
        <f>IFERROR(C24-D24, "-")</f>
        <v>-79570.189999999944</v>
      </c>
      <c r="F24" s="22">
        <f t="shared" ref="F24:G24" si="10">SUM(F21,F16,F13)</f>
        <v>-3224597.31</v>
      </c>
      <c r="G24" s="22">
        <f t="shared" si="10"/>
        <v>-3224597.31</v>
      </c>
      <c r="H24" s="21"/>
      <c r="I24" s="28" t="s">
        <v>20</v>
      </c>
    </row>
    <row r="25" spans="1:9" x14ac:dyDescent="0.35">
      <c r="A25" s="15"/>
      <c r="B25" s="16"/>
      <c r="C25" s="29"/>
      <c r="D25" s="29"/>
      <c r="E25" s="29"/>
      <c r="F25" s="29"/>
      <c r="G25" s="29"/>
      <c r="H25" s="16"/>
      <c r="I25" s="2"/>
    </row>
    <row r="26" spans="1:9" x14ac:dyDescent="0.35">
      <c r="A26" s="13"/>
      <c r="B26" s="6"/>
      <c r="C26" s="27"/>
      <c r="D26" s="27"/>
      <c r="E26" s="27"/>
      <c r="F26" s="27"/>
      <c r="G26" s="27"/>
      <c r="H26" s="6"/>
      <c r="I26" s="2"/>
    </row>
    <row r="27" spans="1:9" x14ac:dyDescent="0.35">
      <c r="A27" s="19">
        <v>5040</v>
      </c>
      <c r="B27" s="6" t="s">
        <v>21</v>
      </c>
      <c r="C27" s="7"/>
      <c r="D27" s="7"/>
      <c r="E27" s="7">
        <f t="shared" ref="E27:E32" si="11">IFERROR(C27-D27, "-")</f>
        <v>0</v>
      </c>
      <c r="F27" s="7">
        <v>1000</v>
      </c>
      <c r="G27" s="7">
        <v>1000</v>
      </c>
      <c r="H27" s="6"/>
      <c r="I27" s="2"/>
    </row>
    <row r="28" spans="1:9" x14ac:dyDescent="0.35">
      <c r="A28" s="19">
        <v>5320</v>
      </c>
      <c r="B28" s="6" t="s">
        <v>22</v>
      </c>
      <c r="C28" s="7">
        <v>929350</v>
      </c>
      <c r="D28" s="7">
        <v>705000</v>
      </c>
      <c r="E28" s="7">
        <f t="shared" si="11"/>
        <v>224350</v>
      </c>
      <c r="F28" s="7">
        <v>823650</v>
      </c>
      <c r="G28" s="7">
        <v>823650</v>
      </c>
      <c r="H28" s="6"/>
      <c r="I28" s="2"/>
    </row>
    <row r="29" spans="1:9" x14ac:dyDescent="0.35">
      <c r="A29" s="19">
        <v>5330</v>
      </c>
      <c r="B29" s="6" t="s">
        <v>23</v>
      </c>
      <c r="C29" s="7">
        <v>255500</v>
      </c>
      <c r="D29" s="7">
        <v>225000</v>
      </c>
      <c r="E29" s="7">
        <f t="shared" si="11"/>
        <v>30500</v>
      </c>
      <c r="F29" s="7">
        <v>200999.96</v>
      </c>
      <c r="G29" s="7">
        <v>200999.96</v>
      </c>
      <c r="H29" s="6"/>
      <c r="I29" s="2"/>
    </row>
    <row r="30" spans="1:9" x14ac:dyDescent="0.35">
      <c r="A30" s="19">
        <v>5400</v>
      </c>
      <c r="B30" s="6" t="s">
        <v>24</v>
      </c>
      <c r="C30" s="7">
        <v>169131.61</v>
      </c>
      <c r="D30" s="7"/>
      <c r="E30" s="7">
        <f t="shared" si="11"/>
        <v>169131.61</v>
      </c>
      <c r="F30" s="7">
        <v>147245.88</v>
      </c>
      <c r="G30" s="7">
        <v>147245.88</v>
      </c>
      <c r="H30" s="6"/>
      <c r="I30" s="2"/>
    </row>
    <row r="31" spans="1:9" x14ac:dyDescent="0.35">
      <c r="A31" s="19">
        <v>5960</v>
      </c>
      <c r="B31" s="6" t="s">
        <v>25</v>
      </c>
      <c r="C31" s="7"/>
      <c r="D31" s="7"/>
      <c r="E31" s="7">
        <f t="shared" si="11"/>
        <v>0</v>
      </c>
      <c r="F31" s="7">
        <v>6193.75</v>
      </c>
      <c r="G31" s="7">
        <v>6193.75</v>
      </c>
      <c r="H31" s="6"/>
      <c r="I31" s="2"/>
    </row>
    <row r="32" spans="1:9" x14ac:dyDescent="0.35">
      <c r="A32" s="19">
        <v>5990</v>
      </c>
      <c r="B32" s="6" t="s">
        <v>26</v>
      </c>
      <c r="C32" s="7"/>
      <c r="D32" s="7"/>
      <c r="E32" s="7">
        <f t="shared" si="11"/>
        <v>0</v>
      </c>
      <c r="F32" s="7">
        <v>600</v>
      </c>
      <c r="G32" s="7">
        <v>600</v>
      </c>
      <c r="H32" s="6"/>
      <c r="I32" s="2"/>
    </row>
    <row r="33" spans="1:9" x14ac:dyDescent="0.35">
      <c r="A33" s="30" t="s">
        <v>27</v>
      </c>
      <c r="B33" s="21"/>
      <c r="C33" s="22">
        <f t="shared" ref="C33:D33" si="12">SUM(C27:C32)</f>
        <v>1353981.6099999999</v>
      </c>
      <c r="D33" s="22">
        <f t="shared" si="12"/>
        <v>930000</v>
      </c>
      <c r="E33" s="22">
        <f>IFERROR(C33-D33, "-")</f>
        <v>423981.60999999987</v>
      </c>
      <c r="F33" s="22">
        <f t="shared" ref="F33:G33" si="13">SUM(F27:F32)</f>
        <v>1179689.5899999999</v>
      </c>
      <c r="G33" s="22">
        <f t="shared" si="13"/>
        <v>1179689.5899999999</v>
      </c>
      <c r="H33" s="21"/>
      <c r="I33" s="23"/>
    </row>
    <row r="34" spans="1:9" x14ac:dyDescent="0.35">
      <c r="A34" s="31"/>
      <c r="B34" s="25"/>
      <c r="C34" s="26"/>
      <c r="D34" s="26"/>
      <c r="E34" s="26"/>
      <c r="F34" s="26"/>
      <c r="G34" s="26"/>
      <c r="H34" s="25"/>
      <c r="I34" s="23"/>
    </row>
    <row r="35" spans="1:9" x14ac:dyDescent="0.35">
      <c r="A35" s="19">
        <v>6540</v>
      </c>
      <c r="B35" s="6" t="s">
        <v>28</v>
      </c>
      <c r="C35" s="7"/>
      <c r="D35" s="7"/>
      <c r="E35" s="7">
        <f t="shared" ref="E35:E54" si="14">IFERROR(C35-D35, "-")</f>
        <v>0</v>
      </c>
      <c r="F35" s="7">
        <v>3611.25</v>
      </c>
      <c r="G35" s="7">
        <v>3611.25</v>
      </c>
      <c r="H35" s="6"/>
      <c r="I35" s="2"/>
    </row>
    <row r="36" spans="1:9" x14ac:dyDescent="0.35">
      <c r="A36" s="19">
        <v>6590</v>
      </c>
      <c r="B36" s="6" t="s">
        <v>29</v>
      </c>
      <c r="C36" s="7"/>
      <c r="D36" s="7"/>
      <c r="E36" s="7">
        <f t="shared" si="14"/>
        <v>0</v>
      </c>
      <c r="F36" s="7">
        <v>2465</v>
      </c>
      <c r="G36" s="7">
        <v>2465</v>
      </c>
      <c r="H36" s="6"/>
      <c r="I36" s="2"/>
    </row>
    <row r="37" spans="1:9" x14ac:dyDescent="0.35">
      <c r="A37" s="19">
        <v>6730</v>
      </c>
      <c r="B37" s="6" t="s">
        <v>30</v>
      </c>
      <c r="C37" s="7">
        <v>10791</v>
      </c>
      <c r="D37" s="7"/>
      <c r="E37" s="7">
        <f t="shared" si="14"/>
        <v>10791</v>
      </c>
      <c r="F37" s="7"/>
      <c r="G37" s="7"/>
      <c r="H37" s="6"/>
      <c r="I37" s="2"/>
    </row>
    <row r="38" spans="1:9" x14ac:dyDescent="0.35">
      <c r="A38" s="19">
        <v>6790</v>
      </c>
      <c r="B38" s="6" t="s">
        <v>31</v>
      </c>
      <c r="C38" s="7">
        <v>7197.28</v>
      </c>
      <c r="D38" s="7"/>
      <c r="E38" s="7">
        <f t="shared" si="14"/>
        <v>7197.28</v>
      </c>
      <c r="F38" s="7">
        <v>293405.25</v>
      </c>
      <c r="G38" s="7">
        <v>293405.25</v>
      </c>
      <c r="H38" s="6"/>
      <c r="I38" s="2"/>
    </row>
    <row r="39" spans="1:9" x14ac:dyDescent="0.35">
      <c r="A39" s="19">
        <v>6800</v>
      </c>
      <c r="B39" s="6" t="s">
        <v>32</v>
      </c>
      <c r="C39" s="7">
        <v>970</v>
      </c>
      <c r="D39" s="7"/>
      <c r="E39" s="7">
        <f t="shared" si="14"/>
        <v>970</v>
      </c>
      <c r="F39" s="7"/>
      <c r="G39" s="7"/>
      <c r="H39" s="6"/>
      <c r="I39" s="2"/>
    </row>
    <row r="40" spans="1:9" x14ac:dyDescent="0.35">
      <c r="A40" s="19">
        <v>6820</v>
      </c>
      <c r="B40" s="6" t="s">
        <v>33</v>
      </c>
      <c r="C40" s="7"/>
      <c r="D40" s="7"/>
      <c r="E40" s="7">
        <f t="shared" si="14"/>
        <v>0</v>
      </c>
      <c r="F40" s="7">
        <v>2355.1999999999998</v>
      </c>
      <c r="G40" s="7">
        <v>2355.1999999999998</v>
      </c>
      <c r="H40" s="6"/>
      <c r="I40" s="2"/>
    </row>
    <row r="41" spans="1:9" x14ac:dyDescent="0.35">
      <c r="A41" s="19">
        <v>6940</v>
      </c>
      <c r="B41" s="6" t="s">
        <v>34</v>
      </c>
      <c r="C41" s="7"/>
      <c r="D41" s="7"/>
      <c r="E41" s="7">
        <f t="shared" si="14"/>
        <v>0</v>
      </c>
      <c r="F41" s="7">
        <v>754</v>
      </c>
      <c r="G41" s="7">
        <v>754</v>
      </c>
      <c r="H41" s="6"/>
      <c r="I41" s="2"/>
    </row>
    <row r="42" spans="1:9" x14ac:dyDescent="0.35">
      <c r="A42" s="19">
        <v>7100</v>
      </c>
      <c r="B42" s="6" t="s">
        <v>35</v>
      </c>
      <c r="C42" s="7">
        <v>112832.31</v>
      </c>
      <c r="D42" s="7">
        <v>100000</v>
      </c>
      <c r="E42" s="7">
        <f t="shared" si="14"/>
        <v>12832.309999999998</v>
      </c>
      <c r="F42" s="7">
        <v>145596.51999999999</v>
      </c>
      <c r="G42" s="7">
        <v>145596.51999999999</v>
      </c>
      <c r="H42" s="6"/>
      <c r="I42" s="2"/>
    </row>
    <row r="43" spans="1:9" x14ac:dyDescent="0.35">
      <c r="A43" s="19">
        <v>7140</v>
      </c>
      <c r="B43" s="6" t="s">
        <v>36</v>
      </c>
      <c r="C43" s="7">
        <v>3798</v>
      </c>
      <c r="D43" s="7"/>
      <c r="E43" s="7">
        <f t="shared" si="14"/>
        <v>3798</v>
      </c>
      <c r="F43" s="7">
        <v>4234</v>
      </c>
      <c r="G43" s="7">
        <v>4234</v>
      </c>
      <c r="H43" s="6"/>
      <c r="I43" s="2"/>
    </row>
    <row r="44" spans="1:9" x14ac:dyDescent="0.35">
      <c r="A44" s="19">
        <v>7142</v>
      </c>
      <c r="B44" s="6" t="s">
        <v>37</v>
      </c>
      <c r="C44" s="7">
        <v>29317.72</v>
      </c>
      <c r="D44" s="7"/>
      <c r="E44" s="7">
        <f t="shared" si="14"/>
        <v>29317.72</v>
      </c>
      <c r="F44" s="7">
        <v>40000.410000000003</v>
      </c>
      <c r="G44" s="7">
        <v>40000.410000000003</v>
      </c>
      <c r="H44" s="6"/>
      <c r="I44" s="2"/>
    </row>
    <row r="45" spans="1:9" x14ac:dyDescent="0.35">
      <c r="A45" s="19">
        <v>7190</v>
      </c>
      <c r="B45" s="6" t="s">
        <v>38</v>
      </c>
      <c r="C45" s="7"/>
      <c r="D45" s="7"/>
      <c r="E45" s="7">
        <f t="shared" si="14"/>
        <v>0</v>
      </c>
      <c r="F45" s="7">
        <v>1750</v>
      </c>
      <c r="G45" s="7">
        <v>1750</v>
      </c>
      <c r="H45" s="6"/>
      <c r="I45" s="2"/>
    </row>
    <row r="46" spans="1:9" x14ac:dyDescent="0.35">
      <c r="A46" s="19">
        <v>7220</v>
      </c>
      <c r="B46" s="6" t="s">
        <v>39</v>
      </c>
      <c r="C46" s="7">
        <v>121723.5</v>
      </c>
      <c r="D46" s="7">
        <v>1367000</v>
      </c>
      <c r="E46" s="7">
        <f t="shared" si="14"/>
        <v>-1245276.5</v>
      </c>
      <c r="F46" s="7">
        <v>367558.86</v>
      </c>
      <c r="G46" s="7">
        <v>367558.86</v>
      </c>
      <c r="H46" s="6"/>
      <c r="I46" s="2"/>
    </row>
    <row r="47" spans="1:9" x14ac:dyDescent="0.35">
      <c r="A47" s="19">
        <v>7310</v>
      </c>
      <c r="B47" s="6" t="s">
        <v>40</v>
      </c>
      <c r="C47" s="7"/>
      <c r="D47" s="7"/>
      <c r="E47" s="7">
        <f t="shared" si="14"/>
        <v>0</v>
      </c>
      <c r="F47" s="7">
        <v>2325</v>
      </c>
      <c r="G47" s="7">
        <v>2325</v>
      </c>
      <c r="H47" s="6"/>
      <c r="I47" s="2"/>
    </row>
    <row r="48" spans="1:9" x14ac:dyDescent="0.35">
      <c r="A48" s="19">
        <v>7330</v>
      </c>
      <c r="B48" s="6" t="s">
        <v>41</v>
      </c>
      <c r="C48" s="7">
        <v>1615</v>
      </c>
      <c r="D48" s="7">
        <v>125000</v>
      </c>
      <c r="E48" s="7">
        <f t="shared" si="14"/>
        <v>-123385</v>
      </c>
      <c r="F48" s="7">
        <v>42907</v>
      </c>
      <c r="G48" s="7">
        <v>42907</v>
      </c>
      <c r="H48" s="6"/>
      <c r="I48" s="2"/>
    </row>
    <row r="49" spans="1:9" x14ac:dyDescent="0.35">
      <c r="A49" s="19">
        <v>7332</v>
      </c>
      <c r="B49" s="6" t="s">
        <v>42</v>
      </c>
      <c r="C49" s="7">
        <v>8651</v>
      </c>
      <c r="D49" s="7"/>
      <c r="E49" s="7">
        <f t="shared" si="14"/>
        <v>8651</v>
      </c>
      <c r="F49" s="7">
        <v>144</v>
      </c>
      <c r="G49" s="7">
        <v>144</v>
      </c>
      <c r="H49" s="6"/>
      <c r="I49" s="2"/>
    </row>
    <row r="50" spans="1:9" x14ac:dyDescent="0.35">
      <c r="A50" s="19">
        <v>7410</v>
      </c>
      <c r="B50" s="6" t="s">
        <v>43</v>
      </c>
      <c r="C50" s="7">
        <v>0</v>
      </c>
      <c r="D50" s="7"/>
      <c r="E50" s="7">
        <f t="shared" si="14"/>
        <v>0</v>
      </c>
      <c r="F50" s="7">
        <v>1000</v>
      </c>
      <c r="G50" s="7">
        <v>1000</v>
      </c>
      <c r="H50" s="6"/>
      <c r="I50" s="2"/>
    </row>
    <row r="51" spans="1:9" x14ac:dyDescent="0.35">
      <c r="A51" s="19">
        <v>7420</v>
      </c>
      <c r="B51" s="6" t="s">
        <v>44</v>
      </c>
      <c r="C51" s="7">
        <v>7224.5</v>
      </c>
      <c r="D51" s="7"/>
      <c r="E51" s="7">
        <f t="shared" si="14"/>
        <v>7224.5</v>
      </c>
      <c r="F51" s="7">
        <v>650</v>
      </c>
      <c r="G51" s="7">
        <v>650</v>
      </c>
      <c r="H51" s="6"/>
      <c r="I51" s="2"/>
    </row>
    <row r="52" spans="1:9" x14ac:dyDescent="0.35">
      <c r="A52" s="19">
        <v>7706</v>
      </c>
      <c r="B52" s="6" t="s">
        <v>45</v>
      </c>
      <c r="C52" s="7">
        <v>685885.3</v>
      </c>
      <c r="D52" s="7">
        <v>682223</v>
      </c>
      <c r="E52" s="7">
        <f t="shared" si="14"/>
        <v>3662.3000000000466</v>
      </c>
      <c r="F52" s="7">
        <v>443000</v>
      </c>
      <c r="G52" s="7">
        <v>443000</v>
      </c>
      <c r="H52" s="6"/>
      <c r="I52" s="2"/>
    </row>
    <row r="53" spans="1:9" x14ac:dyDescent="0.35">
      <c r="A53" s="19">
        <v>7720</v>
      </c>
      <c r="B53" s="6" t="s">
        <v>46</v>
      </c>
      <c r="C53" s="7">
        <v>50000</v>
      </c>
      <c r="D53" s="7">
        <v>10000</v>
      </c>
      <c r="E53" s="7">
        <f t="shared" si="14"/>
        <v>40000</v>
      </c>
      <c r="F53" s="7">
        <v>50000</v>
      </c>
      <c r="G53" s="7">
        <v>50000</v>
      </c>
      <c r="H53" s="6"/>
      <c r="I53" s="2"/>
    </row>
    <row r="54" spans="1:9" x14ac:dyDescent="0.35">
      <c r="A54" s="19">
        <v>7790</v>
      </c>
      <c r="B54" s="6" t="s">
        <v>47</v>
      </c>
      <c r="C54" s="7"/>
      <c r="D54" s="7"/>
      <c r="E54" s="7">
        <f t="shared" si="14"/>
        <v>0</v>
      </c>
      <c r="F54" s="7">
        <v>1261</v>
      </c>
      <c r="G54" s="7">
        <v>1261</v>
      </c>
      <c r="H54" s="6"/>
      <c r="I54" s="2"/>
    </row>
    <row r="55" spans="1:9" x14ac:dyDescent="0.35">
      <c r="A55" s="30" t="s">
        <v>47</v>
      </c>
      <c r="B55" s="21"/>
      <c r="C55" s="22">
        <f t="shared" ref="C55:D55" si="15">SUM(C35:C54)</f>
        <v>1040005.6100000001</v>
      </c>
      <c r="D55" s="22">
        <f t="shared" si="15"/>
        <v>2284223</v>
      </c>
      <c r="E55" s="22">
        <f>IFERROR(C55-D55, "-")</f>
        <v>-1244217.3899999999</v>
      </c>
      <c r="F55" s="22">
        <f t="shared" ref="F55:G55" si="16">SUM(F35:F54)</f>
        <v>1403017.49</v>
      </c>
      <c r="G55" s="22">
        <f t="shared" si="16"/>
        <v>1403017.49</v>
      </c>
      <c r="H55" s="21"/>
      <c r="I55" s="23"/>
    </row>
    <row r="56" spans="1:9" x14ac:dyDescent="0.35">
      <c r="A56" s="31"/>
      <c r="B56" s="25"/>
      <c r="C56" s="26"/>
      <c r="D56" s="26"/>
      <c r="E56" s="26"/>
      <c r="F56" s="26"/>
      <c r="G56" s="26"/>
      <c r="H56" s="25"/>
      <c r="I56" s="23"/>
    </row>
    <row r="57" spans="1:9" x14ac:dyDescent="0.35">
      <c r="A57" s="13"/>
      <c r="B57" s="6"/>
      <c r="C57" s="27"/>
      <c r="D57" s="27"/>
      <c r="E57" s="27"/>
      <c r="F57" s="27"/>
      <c r="G57" s="27"/>
      <c r="H57" s="6"/>
      <c r="I57" s="2"/>
    </row>
    <row r="58" spans="1:9" x14ac:dyDescent="0.35">
      <c r="A58" s="30" t="s">
        <v>48</v>
      </c>
      <c r="B58" s="21"/>
      <c r="C58" s="22">
        <f t="shared" ref="C58:G58" si="17">SUM(C55,C33)</f>
        <v>2393987.2199999997</v>
      </c>
      <c r="D58" s="22">
        <f t="shared" si="17"/>
        <v>3214223</v>
      </c>
      <c r="E58" s="22">
        <f t="shared" si="17"/>
        <v>-820235.78</v>
      </c>
      <c r="F58" s="22">
        <f t="shared" si="17"/>
        <v>2582707.08</v>
      </c>
      <c r="G58" s="22">
        <f t="shared" si="17"/>
        <v>2582707.08</v>
      </c>
      <c r="H58" s="21"/>
      <c r="I58" s="28" t="s">
        <v>49</v>
      </c>
    </row>
    <row r="59" spans="1:9" x14ac:dyDescent="0.35">
      <c r="A59" s="15"/>
      <c r="B59" s="16"/>
      <c r="C59" s="29"/>
      <c r="D59" s="29"/>
      <c r="E59" s="29"/>
      <c r="F59" s="29"/>
      <c r="G59" s="29"/>
      <c r="H59" s="16"/>
      <c r="I59" s="2"/>
    </row>
    <row r="60" spans="1:9" x14ac:dyDescent="0.35">
      <c r="A60" s="13"/>
      <c r="B60" s="6"/>
      <c r="C60" s="27"/>
      <c r="D60" s="27"/>
      <c r="E60" s="27"/>
      <c r="F60" s="27"/>
      <c r="G60" s="27"/>
      <c r="H60" s="6"/>
      <c r="I60" s="2"/>
    </row>
    <row r="61" spans="1:9" x14ac:dyDescent="0.35">
      <c r="A61" s="30" t="s">
        <v>50</v>
      </c>
      <c r="B61" s="21"/>
      <c r="C61" s="22">
        <f t="shared" ref="C61:G61" si="18">SUM(C24,C58)</f>
        <v>-818805.9700000002</v>
      </c>
      <c r="D61" s="22">
        <f t="shared" si="18"/>
        <v>81000</v>
      </c>
      <c r="E61" s="22">
        <f t="shared" si="18"/>
        <v>-899805.97</v>
      </c>
      <c r="F61" s="22">
        <f t="shared" si="18"/>
        <v>-641890.23</v>
      </c>
      <c r="G61" s="22">
        <f t="shared" si="18"/>
        <v>-641890.23</v>
      </c>
      <c r="H61" s="21"/>
      <c r="I61" s="23"/>
    </row>
    <row r="62" spans="1:9" x14ac:dyDescent="0.35">
      <c r="A62" s="13"/>
      <c r="B62" s="6"/>
      <c r="C62" s="27"/>
      <c r="D62" s="27"/>
      <c r="E62" s="27"/>
      <c r="F62" s="27"/>
      <c r="G62" s="27"/>
      <c r="H62" s="6"/>
      <c r="I62" s="2"/>
    </row>
    <row r="63" spans="1:9" x14ac:dyDescent="0.35">
      <c r="A63" s="19">
        <v>8050</v>
      </c>
      <c r="B63" s="6" t="s">
        <v>51</v>
      </c>
      <c r="C63" s="7">
        <v>-20675.93</v>
      </c>
      <c r="D63" s="7"/>
      <c r="E63" s="7">
        <f t="shared" ref="E63:E64" si="19">IFERROR(C63-D63, "-")</f>
        <v>-20675.93</v>
      </c>
      <c r="F63" s="7">
        <v>-15053.52</v>
      </c>
      <c r="G63" s="7">
        <v>-15053.52</v>
      </c>
      <c r="H63" s="6"/>
      <c r="I63" s="2"/>
    </row>
    <row r="64" spans="1:9" x14ac:dyDescent="0.35">
      <c r="A64" s="30" t="s">
        <v>52</v>
      </c>
      <c r="B64" s="21"/>
      <c r="C64" s="22">
        <f t="shared" ref="C64:D64" si="20">SUM(C63)</f>
        <v>-20675.93</v>
      </c>
      <c r="D64" s="22">
        <f t="shared" si="20"/>
        <v>0</v>
      </c>
      <c r="E64" s="22">
        <f t="shared" si="19"/>
        <v>-20675.93</v>
      </c>
      <c r="F64" s="22">
        <f t="shared" ref="F64:G64" si="21">SUM(F63)</f>
        <v>-15053.52</v>
      </c>
      <c r="G64" s="22">
        <f t="shared" si="21"/>
        <v>-15053.52</v>
      </c>
      <c r="H64" s="21"/>
      <c r="I64" s="23"/>
    </row>
    <row r="65" spans="1:9" x14ac:dyDescent="0.35">
      <c r="A65" s="13"/>
      <c r="B65" s="6"/>
      <c r="C65" s="27"/>
      <c r="D65" s="27"/>
      <c r="E65" s="27"/>
      <c r="F65" s="27"/>
      <c r="G65" s="27"/>
      <c r="H65" s="6"/>
      <c r="I65" s="2"/>
    </row>
    <row r="66" spans="1:9" x14ac:dyDescent="0.35">
      <c r="A66" s="30" t="s">
        <v>53</v>
      </c>
      <c r="B66" s="21"/>
      <c r="C66" s="22">
        <f t="shared" ref="C66:G66" si="22">SUM(C64,C61)</f>
        <v>-839481.90000000026</v>
      </c>
      <c r="D66" s="22">
        <f t="shared" si="22"/>
        <v>81000</v>
      </c>
      <c r="E66" s="22">
        <f t="shared" si="22"/>
        <v>-920481.9</v>
      </c>
      <c r="F66" s="22">
        <f t="shared" si="22"/>
        <v>-656943.75</v>
      </c>
      <c r="G66" s="22">
        <f t="shared" si="22"/>
        <v>-656943.75</v>
      </c>
      <c r="H66" s="21"/>
      <c r="I66" s="28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 Føll</dc:creator>
  <cp:lastModifiedBy>Berit Sølberg</cp:lastModifiedBy>
  <dcterms:created xsi:type="dcterms:W3CDTF">2022-02-21T12:12:47Z</dcterms:created>
  <dcterms:modified xsi:type="dcterms:W3CDTF">2022-03-03T11:19:51Z</dcterms:modified>
</cp:coreProperties>
</file>